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79" i="1" l="1"/>
  <c r="J179" i="1"/>
  <c r="I179" i="1"/>
  <c r="H179" i="1"/>
  <c r="G179" i="1"/>
  <c r="F179" i="1"/>
  <c r="E179" i="1"/>
  <c r="K173" i="1"/>
  <c r="J173" i="1"/>
  <c r="I173" i="1"/>
  <c r="H173" i="1"/>
  <c r="G173" i="1"/>
  <c r="F173" i="1"/>
  <c r="E173" i="1"/>
  <c r="D182" i="1" l="1"/>
  <c r="K177" i="1"/>
  <c r="K182" i="1" s="1"/>
  <c r="J177" i="1"/>
  <c r="J182" i="1" s="1"/>
  <c r="I177" i="1"/>
  <c r="I182" i="1" s="1"/>
  <c r="H177" i="1"/>
  <c r="H182" i="1" s="1"/>
  <c r="G177" i="1"/>
  <c r="G182" i="1" s="1"/>
  <c r="F177" i="1"/>
  <c r="F182" i="1" s="1"/>
  <c r="E177" i="1"/>
  <c r="E182" i="1" s="1"/>
  <c r="D177" i="1"/>
  <c r="C177" i="1"/>
  <c r="K171" i="1"/>
  <c r="J171" i="1"/>
  <c r="I171" i="1"/>
  <c r="H171" i="1"/>
  <c r="G171" i="1"/>
  <c r="F171" i="1"/>
  <c r="E171" i="1"/>
  <c r="D171" i="1"/>
  <c r="K169" i="1" l="1"/>
  <c r="K167" i="1"/>
  <c r="K165" i="1"/>
  <c r="K163" i="1"/>
  <c r="K159" i="1"/>
  <c r="K157" i="1"/>
  <c r="K155" i="1"/>
  <c r="K153" i="1"/>
  <c r="K151" i="1"/>
  <c r="K149" i="1"/>
  <c r="K147" i="1"/>
  <c r="K145" i="1"/>
  <c r="K143" i="1"/>
  <c r="F139" i="1"/>
  <c r="K141" i="1"/>
  <c r="K91" i="1"/>
  <c r="J91" i="1"/>
  <c r="I91" i="1"/>
  <c r="G91" i="1"/>
  <c r="E91" i="1"/>
  <c r="K79" i="1"/>
  <c r="E11" i="1"/>
  <c r="F11" i="1" s="1"/>
  <c r="H11" i="1" s="1"/>
  <c r="J11" i="1" s="1"/>
  <c r="G11" i="1" l="1"/>
  <c r="I11" i="1" s="1"/>
  <c r="K11" i="1" s="1"/>
  <c r="E167" i="1"/>
  <c r="E81" i="1" l="1"/>
  <c r="F81" i="1" s="1"/>
  <c r="H81" i="1" s="1"/>
  <c r="J81" i="1" s="1"/>
  <c r="E83" i="1"/>
  <c r="F83" i="1" s="1"/>
  <c r="H83" i="1" s="1"/>
  <c r="J83" i="1" s="1"/>
  <c r="G83" i="1"/>
  <c r="I83" i="1" s="1"/>
  <c r="K83" i="1" s="1"/>
  <c r="E85" i="1"/>
  <c r="F85" i="1" s="1"/>
  <c r="H85" i="1" s="1"/>
  <c r="J85" i="1" s="1"/>
  <c r="E87" i="1"/>
  <c r="E89" i="1"/>
  <c r="F89" i="1" s="1"/>
  <c r="H89" i="1" s="1"/>
  <c r="J89" i="1" s="1"/>
  <c r="F91" i="1"/>
  <c r="H91" i="1" s="1"/>
  <c r="E93" i="1"/>
  <c r="F93" i="1" s="1"/>
  <c r="H93" i="1" s="1"/>
  <c r="J93" i="1" s="1"/>
  <c r="E95" i="1"/>
  <c r="E97" i="1"/>
  <c r="F97" i="1" s="1"/>
  <c r="H97" i="1" s="1"/>
  <c r="J97" i="1" s="1"/>
  <c r="E99" i="1"/>
  <c r="F99" i="1" s="1"/>
  <c r="H99" i="1" s="1"/>
  <c r="J99" i="1" s="1"/>
  <c r="E101" i="1"/>
  <c r="F101" i="1" s="1"/>
  <c r="H101" i="1" s="1"/>
  <c r="J101" i="1" s="1"/>
  <c r="E103" i="1"/>
  <c r="E105" i="1"/>
  <c r="F105" i="1" s="1"/>
  <c r="H105" i="1" s="1"/>
  <c r="J105" i="1" s="1"/>
  <c r="E107" i="1"/>
  <c r="F107" i="1" s="1"/>
  <c r="H107" i="1" s="1"/>
  <c r="J107" i="1" s="1"/>
  <c r="E109" i="1"/>
  <c r="F109" i="1" s="1"/>
  <c r="H109" i="1" s="1"/>
  <c r="J109" i="1" s="1"/>
  <c r="E111" i="1"/>
  <c r="E113" i="1"/>
  <c r="F113" i="1" s="1"/>
  <c r="H113" i="1" s="1"/>
  <c r="J113" i="1" s="1"/>
  <c r="E115" i="1"/>
  <c r="F115" i="1" s="1"/>
  <c r="H115" i="1" s="1"/>
  <c r="J115" i="1" s="1"/>
  <c r="E117" i="1"/>
  <c r="F117" i="1" s="1"/>
  <c r="H117" i="1" s="1"/>
  <c r="J117" i="1" s="1"/>
  <c r="E119" i="1"/>
  <c r="E121" i="1"/>
  <c r="F121" i="1" s="1"/>
  <c r="H121" i="1" s="1"/>
  <c r="J121" i="1" s="1"/>
  <c r="E123" i="1"/>
  <c r="F123" i="1" s="1"/>
  <c r="H123" i="1" s="1"/>
  <c r="J123" i="1" s="1"/>
  <c r="E125" i="1"/>
  <c r="F125" i="1" s="1"/>
  <c r="H125" i="1" s="1"/>
  <c r="J125" i="1" s="1"/>
  <c r="E127" i="1"/>
  <c r="E129" i="1"/>
  <c r="F129" i="1" s="1"/>
  <c r="H129" i="1" s="1"/>
  <c r="J129" i="1" s="1"/>
  <c r="E131" i="1"/>
  <c r="F131" i="1" s="1"/>
  <c r="H131" i="1" s="1"/>
  <c r="J131" i="1" s="1"/>
  <c r="E133" i="1"/>
  <c r="F133" i="1" s="1"/>
  <c r="H133" i="1" s="1"/>
  <c r="J133" i="1" s="1"/>
  <c r="E135" i="1"/>
  <c r="E137" i="1"/>
  <c r="F137" i="1" s="1"/>
  <c r="H137" i="1" s="1"/>
  <c r="J137" i="1" s="1"/>
  <c r="H139" i="1"/>
  <c r="F141" i="1"/>
  <c r="H141" i="1" s="1"/>
  <c r="J141" i="1" s="1"/>
  <c r="G141" i="1"/>
  <c r="I141" i="1" s="1"/>
  <c r="F143" i="1"/>
  <c r="G143" i="1"/>
  <c r="H143" i="1"/>
  <c r="I143" i="1"/>
  <c r="J143" i="1"/>
  <c r="F145" i="1"/>
  <c r="H145" i="1" s="1"/>
  <c r="J145" i="1" s="1"/>
  <c r="G145" i="1"/>
  <c r="I145" i="1" s="1"/>
  <c r="F147" i="1"/>
  <c r="G147" i="1"/>
  <c r="H147" i="1"/>
  <c r="I147" i="1"/>
  <c r="J147" i="1"/>
  <c r="F149" i="1"/>
  <c r="H149" i="1" s="1"/>
  <c r="J149" i="1" s="1"/>
  <c r="G149" i="1"/>
  <c r="I149" i="1" s="1"/>
  <c r="F151" i="1"/>
  <c r="G151" i="1"/>
  <c r="H151" i="1"/>
  <c r="I151" i="1"/>
  <c r="J151" i="1"/>
  <c r="F153" i="1"/>
  <c r="H153" i="1" s="1"/>
  <c r="J153" i="1" s="1"/>
  <c r="G153" i="1"/>
  <c r="I153" i="1" s="1"/>
  <c r="E155" i="1"/>
  <c r="F155" i="1" s="1"/>
  <c r="H155" i="1" s="1"/>
  <c r="J155" i="1" s="1"/>
  <c r="E157" i="1"/>
  <c r="F157" i="1" s="1"/>
  <c r="H157" i="1" s="1"/>
  <c r="J157" i="1" s="1"/>
  <c r="F159" i="1"/>
  <c r="G159" i="1"/>
  <c r="H159" i="1"/>
  <c r="I159" i="1"/>
  <c r="J159" i="1"/>
  <c r="F163" i="1"/>
  <c r="G163" i="1"/>
  <c r="H163" i="1"/>
  <c r="I163" i="1"/>
  <c r="J163" i="1"/>
  <c r="F165" i="1"/>
  <c r="H165" i="1" s="1"/>
  <c r="J165" i="1" s="1"/>
  <c r="G165" i="1"/>
  <c r="I165" i="1" s="1"/>
  <c r="F167" i="1"/>
  <c r="G167" i="1"/>
  <c r="H167" i="1"/>
  <c r="I167" i="1"/>
  <c r="J167" i="1"/>
  <c r="E169" i="1"/>
  <c r="F169" i="1" s="1"/>
  <c r="H169" i="1" s="1"/>
  <c r="J169" i="1" s="1"/>
  <c r="E79" i="1"/>
  <c r="G155" i="1" l="1"/>
  <c r="I155" i="1" s="1"/>
  <c r="G169" i="1"/>
  <c r="I169" i="1" s="1"/>
  <c r="G123" i="1"/>
  <c r="I123" i="1" s="1"/>
  <c r="K123" i="1" s="1"/>
  <c r="G107" i="1"/>
  <c r="I107" i="1" s="1"/>
  <c r="K107" i="1" s="1"/>
  <c r="G157" i="1"/>
  <c r="I157" i="1" s="1"/>
  <c r="G131" i="1"/>
  <c r="I131" i="1" s="1"/>
  <c r="K131" i="1" s="1"/>
  <c r="G115" i="1"/>
  <c r="I115" i="1" s="1"/>
  <c r="K115" i="1" s="1"/>
  <c r="G99" i="1"/>
  <c r="I99" i="1" s="1"/>
  <c r="K99" i="1" s="1"/>
  <c r="F79" i="1"/>
  <c r="E75" i="1"/>
  <c r="E76" i="1" s="1"/>
  <c r="J139" i="1"/>
  <c r="G79" i="1"/>
  <c r="F127" i="1"/>
  <c r="H127" i="1" s="1"/>
  <c r="J127" i="1" s="1"/>
  <c r="G127" i="1"/>
  <c r="I127" i="1" s="1"/>
  <c r="K127" i="1" s="1"/>
  <c r="F111" i="1"/>
  <c r="H111" i="1" s="1"/>
  <c r="J111" i="1" s="1"/>
  <c r="G111" i="1"/>
  <c r="I111" i="1" s="1"/>
  <c r="K111" i="1" s="1"/>
  <c r="F95" i="1"/>
  <c r="H95" i="1" s="1"/>
  <c r="J95" i="1" s="1"/>
  <c r="G95" i="1"/>
  <c r="I95" i="1" s="1"/>
  <c r="K95" i="1" s="1"/>
  <c r="G139" i="1"/>
  <c r="I139" i="1" s="1"/>
  <c r="K139" i="1" s="1"/>
  <c r="F135" i="1"/>
  <c r="H135" i="1" s="1"/>
  <c r="J135" i="1" s="1"/>
  <c r="G135" i="1"/>
  <c r="I135" i="1" s="1"/>
  <c r="K135" i="1" s="1"/>
  <c r="F119" i="1"/>
  <c r="H119" i="1" s="1"/>
  <c r="J119" i="1" s="1"/>
  <c r="G119" i="1"/>
  <c r="I119" i="1" s="1"/>
  <c r="K119" i="1" s="1"/>
  <c r="F103" i="1"/>
  <c r="H103" i="1" s="1"/>
  <c r="J103" i="1" s="1"/>
  <c r="G103" i="1"/>
  <c r="I103" i="1" s="1"/>
  <c r="K103" i="1" s="1"/>
  <c r="F87" i="1"/>
  <c r="H87" i="1" s="1"/>
  <c r="J87" i="1" s="1"/>
  <c r="G87" i="1"/>
  <c r="I87" i="1" s="1"/>
  <c r="K87" i="1" s="1"/>
  <c r="G137" i="1"/>
  <c r="I137" i="1" s="1"/>
  <c r="K137" i="1" s="1"/>
  <c r="G133" i="1"/>
  <c r="I133" i="1" s="1"/>
  <c r="K133" i="1" s="1"/>
  <c r="G129" i="1"/>
  <c r="I129" i="1" s="1"/>
  <c r="K129" i="1" s="1"/>
  <c r="G125" i="1"/>
  <c r="I125" i="1" s="1"/>
  <c r="K125" i="1" s="1"/>
  <c r="G121" i="1"/>
  <c r="I121" i="1" s="1"/>
  <c r="K121" i="1" s="1"/>
  <c r="G117" i="1"/>
  <c r="I117" i="1" s="1"/>
  <c r="K117" i="1" s="1"/>
  <c r="G113" i="1"/>
  <c r="I113" i="1" s="1"/>
  <c r="K113" i="1" s="1"/>
  <c r="G109" i="1"/>
  <c r="I109" i="1" s="1"/>
  <c r="K109" i="1" s="1"/>
  <c r="G105" i="1"/>
  <c r="I105" i="1" s="1"/>
  <c r="K105" i="1" s="1"/>
  <c r="G101" i="1"/>
  <c r="I101" i="1" s="1"/>
  <c r="K101" i="1" s="1"/>
  <c r="G97" i="1"/>
  <c r="I97" i="1" s="1"/>
  <c r="K97" i="1" s="1"/>
  <c r="G93" i="1"/>
  <c r="I93" i="1" s="1"/>
  <c r="K93" i="1" s="1"/>
  <c r="G89" i="1"/>
  <c r="I89" i="1" s="1"/>
  <c r="K89" i="1" s="1"/>
  <c r="G85" i="1"/>
  <c r="I85" i="1" s="1"/>
  <c r="K85" i="1" s="1"/>
  <c r="G81" i="1"/>
  <c r="I81" i="1" s="1"/>
  <c r="K81" i="1" s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  <c r="F64" i="1"/>
  <c r="G64" i="1"/>
  <c r="H64" i="1"/>
  <c r="I64" i="1"/>
  <c r="J64" i="1"/>
  <c r="K64" i="1"/>
  <c r="F65" i="1"/>
  <c r="G65" i="1"/>
  <c r="H65" i="1"/>
  <c r="I65" i="1"/>
  <c r="J65" i="1"/>
  <c r="K65" i="1"/>
  <c r="F66" i="1"/>
  <c r="G66" i="1"/>
  <c r="H66" i="1"/>
  <c r="I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F69" i="1"/>
  <c r="G69" i="1"/>
  <c r="H69" i="1"/>
  <c r="I69" i="1"/>
  <c r="J69" i="1"/>
  <c r="K69" i="1"/>
  <c r="F70" i="1"/>
  <c r="G70" i="1"/>
  <c r="H70" i="1"/>
  <c r="I70" i="1"/>
  <c r="J70" i="1"/>
  <c r="K70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K22" i="1"/>
  <c r="I22" i="1"/>
  <c r="G22" i="1"/>
  <c r="J22" i="1"/>
  <c r="H22" i="1"/>
  <c r="H20" i="1" s="1"/>
  <c r="F22" i="1"/>
  <c r="E20" i="1"/>
  <c r="E59" i="1"/>
  <c r="G59" i="1" s="1"/>
  <c r="E46" i="1"/>
  <c r="G46" i="1" s="1"/>
  <c r="E33" i="1"/>
  <c r="G33" i="1" s="1"/>
  <c r="G18" i="1" s="1"/>
  <c r="D33" i="1"/>
  <c r="D59" i="1"/>
  <c r="D46" i="1"/>
  <c r="D17" i="1" s="1"/>
  <c r="K75" i="1" l="1"/>
  <c r="D18" i="1"/>
  <c r="E17" i="1"/>
  <c r="H46" i="1"/>
  <c r="H17" i="1" s="1"/>
  <c r="I79" i="1"/>
  <c r="I75" i="1" s="1"/>
  <c r="G75" i="1"/>
  <c r="G76" i="1" s="1"/>
  <c r="H79" i="1"/>
  <c r="F75" i="1"/>
  <c r="F76" i="1" s="1"/>
  <c r="J46" i="1"/>
  <c r="F46" i="1"/>
  <c r="J59" i="1"/>
  <c r="H59" i="1"/>
  <c r="F59" i="1"/>
  <c r="J33" i="1"/>
  <c r="H33" i="1"/>
  <c r="F33" i="1"/>
  <c r="E18" i="1"/>
  <c r="F20" i="1"/>
  <c r="J20" i="1"/>
  <c r="J17" i="1" s="1"/>
  <c r="K20" i="1"/>
  <c r="G20" i="1"/>
  <c r="G17" i="1" s="1"/>
  <c r="K59" i="1"/>
  <c r="I59" i="1"/>
  <c r="K46" i="1"/>
  <c r="I46" i="1"/>
  <c r="K33" i="1"/>
  <c r="K18" i="1" s="1"/>
  <c r="I33" i="1"/>
  <c r="I18" i="1" s="1"/>
  <c r="I20" i="1"/>
  <c r="F17" i="1" l="1"/>
  <c r="I76" i="1"/>
  <c r="K76" i="1"/>
  <c r="I17" i="1"/>
  <c r="F18" i="1"/>
  <c r="J18" i="1"/>
  <c r="J79" i="1"/>
  <c r="J75" i="1" s="1"/>
  <c r="H75" i="1"/>
  <c r="K17" i="1"/>
  <c r="H18" i="1"/>
  <c r="J76" i="1" l="1"/>
  <c r="H76" i="1"/>
  <c r="C182" i="1"/>
  <c r="C171" i="1"/>
</calcChain>
</file>

<file path=xl/sharedStrings.xml><?xml version="1.0" encoding="utf-8"?>
<sst xmlns="http://schemas.openxmlformats.org/spreadsheetml/2006/main" count="362" uniqueCount="120">
  <si>
    <t>Показатели</t>
  </si>
  <si>
    <t>Единица измерения</t>
  </si>
  <si>
    <t>отчет</t>
  </si>
  <si>
    <t>оценка</t>
  </si>
  <si>
    <t>прогноз</t>
  </si>
  <si>
    <t>1 вариант</t>
  </si>
  <si>
    <t>2 вариант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</si>
  <si>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</si>
  <si>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</si>
  <si>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</si>
  <si>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</si>
  <si>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</si>
  <si>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</si>
  <si>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% к предыдущему году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</si>
  <si>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</si>
  <si>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</si>
  <si>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</si>
  <si>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</si>
  <si>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</si>
  <si>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</si>
  <si>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</si>
  <si>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</si>
  <si>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</si>
  <si>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</si>
  <si>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</si>
  <si>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(кроме текстильного) (группы 01-24)</t>
  </si>
  <si>
    <t>Минеральные продукты (группы  25-27)</t>
  </si>
  <si>
    <t>в т. ч. топливно-энергетические товары (группа 27)</t>
  </si>
  <si>
    <t>Продукция химической промышленности, каучук (группы 28-40)</t>
  </si>
  <si>
    <t>Кожевенное сырье, пушнина и изделия из них (группы 41-43)</t>
  </si>
  <si>
    <t>Древесина и целлюлозно-бумажные изделия (группы 44-49)</t>
  </si>
  <si>
    <t>Текстиль, текстильные изделия и обувь (группы 50-67)</t>
  </si>
  <si>
    <t>Драгоценные камни, металлы и изделия из них (группа 71)</t>
  </si>
  <si>
    <t>Металлы и изделия из них (72-83)</t>
  </si>
  <si>
    <t>Машины, оборудование и транспортные средства (группы 84-90)</t>
  </si>
  <si>
    <t>Другие товары (группы 68-70, 91-97)</t>
  </si>
  <si>
    <t>Импорт товаров - всего</t>
  </si>
  <si>
    <t xml:space="preserve">Государства-участники СНГ 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</si>
  <si>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</si>
  <si>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</si>
  <si>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</si>
  <si>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</si>
  <si>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</si>
  <si>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 xml:space="preserve">млн. руб. 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</si>
  <si>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</si>
  <si>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</si>
  <si>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сельское, лесное хозяйство, охота, рыболовство и рыбоводство</t>
  </si>
  <si>
    <t>без субъектов малого предпринимательства; млн. руб.</t>
  </si>
  <si>
    <t>Раздел В: добыча полезных ископаемых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</si>
  <si>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</si>
  <si>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</si>
  <si>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</si>
  <si>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</si>
  <si>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Раздел С: обрабатывающие производства</t>
  </si>
  <si>
    <t>10 Производство пищевых продуктов</t>
  </si>
  <si>
    <t>11 Производство напитков</t>
  </si>
  <si>
    <t>12 Производство табачных изделий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</si>
  <si>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</si>
  <si>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</si>
  <si>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</si>
  <si>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</si>
  <si>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17 Производство бумаги и бумажных изделий 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</si>
  <si>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</si>
  <si>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</si>
  <si>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</si>
  <si>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</si>
  <si>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</si>
  <si>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</si>
  <si>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 xml:space="preserve">24 Производство металлургическое </t>
  </si>
  <si>
    <t>25 Производство готовых металлических изделий, кроме машин и оборудования</t>
  </si>
  <si>
    <t>26 Производство компьютеров, электронных и 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</si>
  <si>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</si>
  <si>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</si>
  <si>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</si>
  <si>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</si>
  <si>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</si>
  <si>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</si>
  <si>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</si>
  <si>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</si>
  <si>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</si>
  <si>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</si>
  <si>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</si>
  <si>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</si>
  <si>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</si>
  <si>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</si>
  <si>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</si>
  <si>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</si>
  <si>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</si>
  <si>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</si>
  <si>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</si>
  <si>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</si>
  <si>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</si>
  <si>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</si>
  <si>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</si>
  <si>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</si>
  <si>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</si>
  <si>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</si>
  <si>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</si>
  <si>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</si>
  <si>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</si>
  <si>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</si>
  <si>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</si>
  <si>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</si>
  <si>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</si>
  <si>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</si>
  <si>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</si>
  <si>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</si>
  <si>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</si>
  <si>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</si>
  <si>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млн. руб.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</si>
  <si>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</si>
  <si>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</si>
  <si>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</si>
  <si>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 xml:space="preserve"> Прогноз ИНВЕСТИЦИОННОЙ  и ВНЕШНЕЭКОНОМИЧЕСКОЙ ДЕЯТЕЛЬНОСТИ  </t>
  </si>
  <si>
    <t>на 2022 год и на плановый период 2023 и 2024 годов</t>
  </si>
  <si>
    <t>по муниципальному образованию "Город Майкоп"</t>
  </si>
  <si>
    <t>Руководитель Комитета по экономике</t>
  </si>
  <si>
    <t>Н.Н. Галда</t>
  </si>
  <si>
    <t>исп. Кияров А.Д.</t>
  </si>
  <si>
    <t>тел. 52-80-68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</si>
</sst>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2" xfId="0" applyFont="1" applyFill="1" applyBorder="1" applyAlignment="1" applyProtection="1">
      <alignment horizontal="centerContinuous" vertical="center" wrapText="1"/>
    </xf>
    <xf numFmtId="0" fontId="1" fillId="0" borderId="2" xfId="0" applyFont="1" applyFill="1" applyBorder="1" applyAlignment="1" applyProtection="1">
      <alignment horizontal="left" vertical="center" wrapText="1" shrinkToFit="1"/>
    </xf>
    <xf numFmtId="0" fontId="4" fillId="0" borderId="2" xfId="0" applyFont="1" applyFill="1" applyBorder="1" applyAlignment="1" applyProtection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0" fontId="0" fillId="0" borderId="0" xfId="0" applyFill="1"/>
    <xf numFmtId="0" fontId="0" fillId="0" borderId="2" xfId="0" applyFill="1" applyBorder="1"/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 applyProtection="1">
      <alignment horizontal="left" vertical="center" wrapText="1" shrinkToFit="1"/>
    </xf>
    <xf numFmtId="2" fontId="11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2" fontId="0" fillId="0" borderId="0" xfId="0" applyNumberFormat="1" applyFill="1"/>
    <xf numFmtId="164" fontId="0" fillId="0" borderId="2" xfId="0" applyNumberFormat="1" applyFill="1" applyBorder="1"/>
    <xf numFmtId="164" fontId="0" fillId="0" borderId="0" xfId="0" applyNumberFormat="1" applyFill="1"/>
    <xf numFmtId="164" fontId="8" fillId="0" borderId="2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/>
    <xf numFmtId="0" fontId="9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7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12" fillId="0" borderId="2" xfId="0" applyNumberFormat="1" applyFont="1" applyFill="1" applyBorder="1"/>
    <xf numFmtId="0" fontId="13" fillId="0" borderId="0" xfId="0" applyFont="1" applyFill="1"/>
    <xf numFmtId="0" fontId="14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15" fillId="0" borderId="2" xfId="0" applyNumberFormat="1" applyFont="1" applyFill="1" applyBorder="1"/>
    <xf numFmtId="164" fontId="16" fillId="0" borderId="2" xfId="1" applyNumberFormat="1" applyFont="1" applyFill="1" applyBorder="1" applyAlignment="1">
      <alignment horizontal="center" vertical="center" wrapText="1"/>
    </xf>
    <xf numFmtId="164" fontId="16" fillId="0" borderId="7" xfId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/>
    <xf numFmtId="164" fontId="18" fillId="0" borderId="2" xfId="0" applyNumberFormat="1" applyFont="1" applyFill="1" applyBorder="1"/>
    <xf numFmtId="2" fontId="18" fillId="0" borderId="2" xfId="0" applyNumberFormat="1" applyFont="1" applyFill="1" applyBorder="1"/>
    <xf numFmtId="0" fontId="18" fillId="0" borderId="2" xfId="0" applyFont="1" applyFill="1" applyBorder="1"/>
    <xf numFmtId="0" fontId="18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7"/>
  <sheetViews>
    <sheetView tabSelected="1" zoomScale="80" zoomScaleNormal="80" workbookViewId="0">
      <pane xSplit="2" ySplit="9" topLeftCell="C193" activePane="bottomRight" state="frozen"/>
      <selection pane="topRight" activeCell="C1" sqref="C1"/>
      <selection pane="bottomLeft" activeCell="A10" sqref="A10"/>
      <selection pane="bottomRight" activeCell="M13" sqref="M13"/>
    </sheetView>
  </sheetViews>
  <sheetFormatPr defaultRowHeight="15" x14ac:dyDescent="0.25"/>
  <cols>
    <col min="1" max="1" width="42.42578125" style="8" customWidth="1"/>
    <col min="2" max="2" width="24.85546875" style="8" customWidth="1"/>
    <col min="3" max="11" width="11.42578125" style="8" customWidth="1"/>
    <col min="12" max="16384" width="9.140625" style="8"/>
  </cols>
  <sheetData>
    <row r="2" spans="1:11" ht="36.75" customHeight="1" x14ac:dyDescent="0.25">
      <c r="B2" s="26" t="s">
        <v>113</v>
      </c>
      <c r="C2" s="26"/>
      <c r="D2" s="26"/>
      <c r="E2" s="26"/>
      <c r="F2" s="26"/>
      <c r="G2" s="26"/>
      <c r="H2" s="26"/>
    </row>
    <row r="3" spans="1:11" ht="20.25" customHeight="1" x14ac:dyDescent="0.25">
      <c r="B3" s="30" t="s">
        <v>114</v>
      </c>
      <c r="C3" s="30"/>
      <c r="D3" s="30"/>
      <c r="E3" s="30"/>
      <c r="F3" s="30"/>
      <c r="G3" s="30"/>
      <c r="H3" s="30"/>
      <c r="I3" s="30"/>
    </row>
    <row r="4" spans="1:11" ht="29.25" customHeight="1" x14ac:dyDescent="0.25">
      <c r="B4" s="30" t="s">
        <v>115</v>
      </c>
      <c r="C4" s="30"/>
      <c r="D4" s="30"/>
      <c r="E4" s="30"/>
      <c r="F4" s="30"/>
      <c r="G4" s="30"/>
      <c r="H4" s="30"/>
      <c r="I4" s="30"/>
    </row>
    <row r="6" spans="1:11" ht="18.75" x14ac:dyDescent="0.25">
      <c r="A6" s="31" t="s">
        <v>0</v>
      </c>
      <c r="B6" s="31" t="s">
        <v>1</v>
      </c>
      <c r="C6" s="16" t="s">
        <v>2</v>
      </c>
      <c r="D6" s="1" t="s">
        <v>2</v>
      </c>
      <c r="E6" s="1" t="s">
        <v>3</v>
      </c>
      <c r="F6" s="34" t="s">
        <v>4</v>
      </c>
      <c r="G6" s="35"/>
      <c r="H6" s="35"/>
      <c r="I6" s="35"/>
      <c r="J6" s="35"/>
      <c r="K6" s="36"/>
    </row>
    <row r="7" spans="1:11" ht="15" customHeight="1" x14ac:dyDescent="0.25">
      <c r="A7" s="32"/>
      <c r="B7" s="32"/>
      <c r="C7" s="32">
        <v>2019</v>
      </c>
      <c r="D7" s="32">
        <v>2020</v>
      </c>
      <c r="E7" s="32">
        <v>2021</v>
      </c>
      <c r="F7" s="37">
        <v>2022</v>
      </c>
      <c r="G7" s="38"/>
      <c r="H7" s="37">
        <v>2023</v>
      </c>
      <c r="I7" s="38"/>
      <c r="J7" s="37">
        <v>2024</v>
      </c>
      <c r="K7" s="38"/>
    </row>
    <row r="8" spans="1:11" ht="15" customHeight="1" x14ac:dyDescent="0.25">
      <c r="A8" s="32"/>
      <c r="B8" s="32"/>
      <c r="C8" s="32"/>
      <c r="D8" s="32"/>
      <c r="E8" s="32"/>
      <c r="F8" s="38"/>
      <c r="G8" s="38"/>
      <c r="H8" s="38"/>
      <c r="I8" s="38"/>
      <c r="J8" s="38"/>
      <c r="K8" s="38"/>
    </row>
    <row r="9" spans="1:11" ht="37.5" x14ac:dyDescent="0.25">
      <c r="A9" s="33"/>
      <c r="B9" s="33"/>
      <c r="C9" s="33"/>
      <c r="D9" s="33"/>
      <c r="E9" s="33"/>
      <c r="F9" s="16" t="s">
        <v>5</v>
      </c>
      <c r="G9" s="16" t="s">
        <v>6</v>
      </c>
      <c r="H9" s="16" t="s">
        <v>5</v>
      </c>
      <c r="I9" s="16" t="s">
        <v>6</v>
      </c>
      <c r="J9" s="16" t="s">
        <v>5</v>
      </c>
      <c r="K9" s="16" t="s">
        <v>6</v>
      </c>
    </row>
    <row r="10" spans="1:11" ht="18.75" x14ac:dyDescent="0.25">
      <c r="A10" s="2" t="s">
        <v>7</v>
      </c>
      <c r="B10" s="16"/>
      <c r="C10" s="9"/>
      <c r="D10" s="9"/>
      <c r="E10" s="9"/>
      <c r="F10" s="9"/>
      <c r="G10" s="9"/>
      <c r="H10" s="9"/>
      <c r="I10" s="9"/>
      <c r="J10" s="9"/>
      <c r="K10" s="9"/>
    </row>
    <row r="11" spans="1:11" ht="75" x14ac:dyDescent="0.25">
      <c r="A11" s="10" t="s">
        <v>8</v>
      </c>
      <c r="B11" s="11" t="s">
        <v>9</v>
      </c>
      <c r="C11" s="42">
        <v>2690</v>
      </c>
      <c r="D11" s="42">
        <v>1980.7</v>
      </c>
      <c r="E11" s="42">
        <f>D11*E12*E13/10000</f>
        <v>2687.5821194999999</v>
      </c>
      <c r="F11" s="42">
        <f>E11*F12*F13/10000</f>
        <v>2918.0799123967981</v>
      </c>
      <c r="G11" s="42">
        <f>E11*G12*G13/10000</f>
        <v>2920.8642474725998</v>
      </c>
      <c r="H11" s="42">
        <f>F11*H12*H13/10000</f>
        <v>3156.195233248377</v>
      </c>
      <c r="I11" s="42">
        <f>G11*I12*I13/10000</f>
        <v>3168.3257082469731</v>
      </c>
      <c r="J11" s="42">
        <f>H11*J12*J13/10000</f>
        <v>3410.4583212388666</v>
      </c>
      <c r="K11" s="42">
        <f>I11*K12*K13/10000</f>
        <v>3436.746262249656</v>
      </c>
    </row>
    <row r="12" spans="1:11" ht="75" x14ac:dyDescent="0.25">
      <c r="A12" s="10" t="s">
        <v>10</v>
      </c>
      <c r="B12" s="16" t="s">
        <v>11</v>
      </c>
      <c r="C12" s="39"/>
      <c r="D12" s="39">
        <v>71.900000000000006</v>
      </c>
      <c r="E12" s="39">
        <v>131.1</v>
      </c>
      <c r="F12" s="39">
        <v>104.2</v>
      </c>
      <c r="G12" s="39">
        <v>104.5</v>
      </c>
      <c r="H12" s="39">
        <v>104</v>
      </c>
      <c r="I12" s="39">
        <v>104.1</v>
      </c>
      <c r="J12" s="39">
        <v>103.9</v>
      </c>
      <c r="K12" s="39">
        <v>104</v>
      </c>
    </row>
    <row r="13" spans="1:11" ht="75" x14ac:dyDescent="0.25">
      <c r="A13" s="10" t="s">
        <v>12</v>
      </c>
      <c r="B13" s="16" t="s">
        <v>13</v>
      </c>
      <c r="C13" s="39"/>
      <c r="D13" s="39">
        <v>102.4</v>
      </c>
      <c r="E13" s="39">
        <v>103.5</v>
      </c>
      <c r="F13" s="39">
        <v>104.2</v>
      </c>
      <c r="G13" s="39">
        <v>104</v>
      </c>
      <c r="H13" s="39">
        <v>104</v>
      </c>
      <c r="I13" s="39">
        <v>104.2</v>
      </c>
      <c r="J13" s="39">
        <v>104</v>
      </c>
      <c r="K13" s="39">
        <v>104.3</v>
      </c>
    </row>
    <row r="14" spans="1:11" ht="37.5" x14ac:dyDescent="0.25">
      <c r="A14" s="12" t="s">
        <v>14</v>
      </c>
      <c r="B14" s="11" t="s">
        <v>15</v>
      </c>
      <c r="C14" s="42">
        <v>49.4</v>
      </c>
      <c r="D14" s="42">
        <v>54.3</v>
      </c>
      <c r="E14" s="42">
        <v>73.7</v>
      </c>
      <c r="F14" s="42">
        <v>93.134</v>
      </c>
      <c r="G14" s="42">
        <v>94</v>
      </c>
      <c r="H14" s="42">
        <v>69.165999999999997</v>
      </c>
      <c r="I14" s="42">
        <v>70</v>
      </c>
      <c r="J14" s="42">
        <v>65</v>
      </c>
      <c r="K14" s="42">
        <v>67.2</v>
      </c>
    </row>
    <row r="15" spans="1:11" ht="37.5" x14ac:dyDescent="0.25">
      <c r="A15" s="12" t="s">
        <v>16</v>
      </c>
      <c r="B15" s="11" t="s">
        <v>17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37.5" x14ac:dyDescent="0.25">
      <c r="A16" s="13" t="s">
        <v>18</v>
      </c>
      <c r="B16" s="16"/>
      <c r="C16" s="9"/>
      <c r="D16" s="9"/>
      <c r="E16" s="9"/>
      <c r="F16" s="9"/>
      <c r="G16" s="9"/>
      <c r="H16" s="9"/>
      <c r="I16" s="9"/>
      <c r="J16" s="9"/>
      <c r="K16" s="9"/>
    </row>
    <row r="17" spans="1:11" ht="18.75" x14ac:dyDescent="0.25">
      <c r="A17" s="3" t="s">
        <v>19</v>
      </c>
      <c r="B17" s="16" t="s">
        <v>20</v>
      </c>
      <c r="C17" s="18">
        <v>5.74</v>
      </c>
      <c r="D17" s="18">
        <f>D20+D46</f>
        <v>4.2683999999999997</v>
      </c>
      <c r="E17" s="18">
        <f>E20+E46</f>
        <v>5.33</v>
      </c>
      <c r="F17" s="18">
        <f t="shared" ref="F17:K17" si="0">F20+F46</f>
        <v>5.5218799999999995</v>
      </c>
      <c r="G17" s="18">
        <f t="shared" si="0"/>
        <v>5.5432000000000006</v>
      </c>
      <c r="H17" s="18">
        <f t="shared" si="0"/>
        <v>5.5112200000000007</v>
      </c>
      <c r="I17" s="18">
        <f t="shared" si="0"/>
        <v>5.5751799999999996</v>
      </c>
      <c r="J17" s="18">
        <f t="shared" si="0"/>
        <v>5.5165499999999996</v>
      </c>
      <c r="K17" s="18">
        <f t="shared" si="0"/>
        <v>5.5805100000000003</v>
      </c>
    </row>
    <row r="18" spans="1:11" ht="18.75" x14ac:dyDescent="0.25">
      <c r="A18" s="3" t="s">
        <v>21</v>
      </c>
      <c r="B18" s="16" t="s">
        <v>20</v>
      </c>
      <c r="C18" s="18">
        <v>2.81</v>
      </c>
      <c r="D18" s="18">
        <f>D33+D59</f>
        <v>1.8207897399999999</v>
      </c>
      <c r="E18" s="18">
        <f>E33+E59</f>
        <v>2.323</v>
      </c>
      <c r="F18" s="18">
        <f t="shared" ref="F18:K18" si="1">F33+F59</f>
        <v>2.4066279999999995</v>
      </c>
      <c r="G18" s="18">
        <f t="shared" si="1"/>
        <v>2.4159199999999998</v>
      </c>
      <c r="H18" s="18">
        <f t="shared" si="1"/>
        <v>2.4019820000000003</v>
      </c>
      <c r="I18" s="18">
        <f t="shared" si="1"/>
        <v>2.4298579999999994</v>
      </c>
      <c r="J18" s="18">
        <f t="shared" si="1"/>
        <v>2.4043049999999999</v>
      </c>
      <c r="K18" s="18">
        <f t="shared" si="1"/>
        <v>2.4321809999999999</v>
      </c>
    </row>
    <row r="19" spans="1:11" ht="18.75" x14ac:dyDescent="0.25">
      <c r="A19" s="13" t="s">
        <v>22</v>
      </c>
      <c r="B19" s="16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8.75" x14ac:dyDescent="0.25">
      <c r="A20" s="14" t="s">
        <v>23</v>
      </c>
      <c r="B20" s="16" t="s">
        <v>20</v>
      </c>
      <c r="C20" s="18">
        <v>1.62</v>
      </c>
      <c r="D20" s="18">
        <v>0.01</v>
      </c>
      <c r="E20" s="18">
        <f>E22+E25+E27+E31</f>
        <v>0.90999999999999992</v>
      </c>
      <c r="F20" s="18">
        <f t="shared" ref="F20:K20" si="2">F22+F25+F27+F31</f>
        <v>0.94275999999999993</v>
      </c>
      <c r="G20" s="18">
        <f t="shared" si="2"/>
        <v>0.94640000000000013</v>
      </c>
      <c r="H20" s="18">
        <f t="shared" si="2"/>
        <v>0.94094</v>
      </c>
      <c r="I20" s="18">
        <f t="shared" si="2"/>
        <v>0.95185999999999993</v>
      </c>
      <c r="J20" s="18">
        <f t="shared" si="2"/>
        <v>0.94184999999999997</v>
      </c>
      <c r="K20" s="18">
        <f t="shared" si="2"/>
        <v>0.95276999999999989</v>
      </c>
    </row>
    <row r="21" spans="1:11" ht="18.75" x14ac:dyDescent="0.25">
      <c r="A21" s="3" t="s">
        <v>24</v>
      </c>
      <c r="B21" s="16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75" x14ac:dyDescent="0.25">
      <c r="A22" s="4" t="s">
        <v>25</v>
      </c>
      <c r="B22" s="16" t="s">
        <v>20</v>
      </c>
      <c r="C22" s="18">
        <v>0.2</v>
      </c>
      <c r="D22" s="18">
        <v>0</v>
      </c>
      <c r="E22" s="18">
        <v>0.21</v>
      </c>
      <c r="F22" s="18">
        <f>E22*103.6/100</f>
        <v>0.21755999999999998</v>
      </c>
      <c r="G22" s="18">
        <f>E22*104/100</f>
        <v>0.21840000000000001</v>
      </c>
      <c r="H22" s="18">
        <f>E22*103.4/100</f>
        <v>0.21714</v>
      </c>
      <c r="I22" s="18">
        <f>E22*104.6/100</f>
        <v>0.21965999999999997</v>
      </c>
      <c r="J22" s="18">
        <f>E22*103.5/100</f>
        <v>0.21734999999999999</v>
      </c>
      <c r="K22" s="18">
        <f>E22*104.7/100</f>
        <v>0.21986999999999998</v>
      </c>
    </row>
    <row r="23" spans="1:11" ht="37.5" x14ac:dyDescent="0.25">
      <c r="A23" s="4" t="s">
        <v>26</v>
      </c>
      <c r="B23" s="16" t="s">
        <v>20</v>
      </c>
      <c r="C23" s="18">
        <v>0</v>
      </c>
      <c r="D23" s="18">
        <v>0</v>
      </c>
      <c r="E23" s="18">
        <v>0</v>
      </c>
      <c r="F23" s="18">
        <f t="shared" ref="F23:F70" si="3">E23*103.6/100</f>
        <v>0</v>
      </c>
      <c r="G23" s="18">
        <f t="shared" ref="G23:G28" si="4">E23*104/100</f>
        <v>0</v>
      </c>
      <c r="H23" s="18">
        <f t="shared" ref="H23:H28" si="5">E23*103.4/100</f>
        <v>0</v>
      </c>
      <c r="I23" s="18">
        <f t="shared" ref="I23:I28" si="6">E23*104.6/100</f>
        <v>0</v>
      </c>
      <c r="J23" s="18">
        <f t="shared" ref="J23:J28" si="7">E23*103.5/100</f>
        <v>0</v>
      </c>
      <c r="K23" s="18">
        <f t="shared" ref="K23:K28" si="8">E23*104.7/100</f>
        <v>0</v>
      </c>
    </row>
    <row r="24" spans="1:11" ht="37.5" x14ac:dyDescent="0.25">
      <c r="A24" s="4" t="s">
        <v>27</v>
      </c>
      <c r="B24" s="16" t="s">
        <v>20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4"/>
        <v>0</v>
      </c>
      <c r="H24" s="18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</row>
    <row r="25" spans="1:11" ht="56.25" x14ac:dyDescent="0.25">
      <c r="A25" s="4" t="s">
        <v>28</v>
      </c>
      <c r="B25" s="16" t="s">
        <v>20</v>
      </c>
      <c r="C25" s="18">
        <v>0.24</v>
      </c>
      <c r="D25" s="18">
        <v>0</v>
      </c>
      <c r="E25" s="18">
        <v>0.25</v>
      </c>
      <c r="F25" s="18">
        <f t="shared" si="3"/>
        <v>0.25900000000000001</v>
      </c>
      <c r="G25" s="18">
        <f t="shared" si="4"/>
        <v>0.26</v>
      </c>
      <c r="H25" s="18">
        <f t="shared" si="5"/>
        <v>0.25850000000000001</v>
      </c>
      <c r="I25" s="18">
        <f t="shared" si="6"/>
        <v>0.26150000000000001</v>
      </c>
      <c r="J25" s="18">
        <f t="shared" si="7"/>
        <v>0.25874999999999998</v>
      </c>
      <c r="K25" s="18">
        <f t="shared" si="8"/>
        <v>0.26174999999999998</v>
      </c>
    </row>
    <row r="26" spans="1:11" ht="37.5" x14ac:dyDescent="0.25">
      <c r="A26" s="4" t="s">
        <v>29</v>
      </c>
      <c r="B26" s="16" t="s">
        <v>20</v>
      </c>
      <c r="C26" s="18">
        <v>0</v>
      </c>
      <c r="D26" s="18">
        <v>0</v>
      </c>
      <c r="E26" s="18">
        <v>0</v>
      </c>
      <c r="F26" s="18">
        <f t="shared" si="3"/>
        <v>0</v>
      </c>
      <c r="G26" s="18">
        <f t="shared" si="4"/>
        <v>0</v>
      </c>
      <c r="H26" s="18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</row>
    <row r="27" spans="1:11" ht="37.5" x14ac:dyDescent="0.25">
      <c r="A27" s="4" t="s">
        <v>30</v>
      </c>
      <c r="B27" s="16" t="s">
        <v>20</v>
      </c>
      <c r="C27" s="18">
        <v>0.96</v>
      </c>
      <c r="D27" s="18">
        <v>0.01</v>
      </c>
      <c r="E27" s="18">
        <v>0.03</v>
      </c>
      <c r="F27" s="18">
        <f t="shared" si="3"/>
        <v>3.1079999999999997E-2</v>
      </c>
      <c r="G27" s="18">
        <f t="shared" si="4"/>
        <v>3.1200000000000002E-2</v>
      </c>
      <c r="H27" s="18">
        <f t="shared" si="5"/>
        <v>3.1019999999999999E-2</v>
      </c>
      <c r="I27" s="18">
        <f t="shared" si="6"/>
        <v>3.1379999999999998E-2</v>
      </c>
      <c r="J27" s="18">
        <f t="shared" si="7"/>
        <v>3.1050000000000001E-2</v>
      </c>
      <c r="K27" s="18">
        <f t="shared" si="8"/>
        <v>3.141E-2</v>
      </c>
    </row>
    <row r="28" spans="1:11" ht="37.5" x14ac:dyDescent="0.25">
      <c r="A28" s="4" t="s">
        <v>31</v>
      </c>
      <c r="B28" s="16" t="s">
        <v>20</v>
      </c>
      <c r="C28" s="18">
        <v>0</v>
      </c>
      <c r="D28" s="18">
        <v>0</v>
      </c>
      <c r="E28" s="18">
        <v>0</v>
      </c>
      <c r="F28" s="18">
        <f t="shared" si="3"/>
        <v>0</v>
      </c>
      <c r="G28" s="18">
        <f t="shared" si="4"/>
        <v>0</v>
      </c>
      <c r="H28" s="18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</row>
    <row r="29" spans="1:11" ht="37.5" x14ac:dyDescent="0.25">
      <c r="A29" s="4" t="s">
        <v>32</v>
      </c>
      <c r="B29" s="16" t="s">
        <v>20</v>
      </c>
      <c r="C29" s="18">
        <v>0</v>
      </c>
      <c r="D29" s="18">
        <v>0</v>
      </c>
      <c r="E29" s="18">
        <v>0</v>
      </c>
      <c r="F29" s="18">
        <f t="shared" si="3"/>
        <v>0</v>
      </c>
      <c r="G29" s="18">
        <f t="shared" ref="G29:G70" si="9">E29*104/100</f>
        <v>0</v>
      </c>
      <c r="H29" s="18">
        <f t="shared" ref="H29:H70" si="10">E29*103.4/100</f>
        <v>0</v>
      </c>
      <c r="I29" s="18">
        <f t="shared" ref="I29:I70" si="11">E29*104.6/100</f>
        <v>0</v>
      </c>
      <c r="J29" s="18">
        <f t="shared" ref="J29:J70" si="12">E29*103.5/100</f>
        <v>0</v>
      </c>
      <c r="K29" s="18">
        <f t="shared" ref="K29:K70" si="13">E29*104.7/100</f>
        <v>0</v>
      </c>
    </row>
    <row r="30" spans="1:11" ht="18.75" x14ac:dyDescent="0.25">
      <c r="A30" s="4" t="s">
        <v>33</v>
      </c>
      <c r="B30" s="16" t="s">
        <v>20</v>
      </c>
      <c r="C30" s="18">
        <v>0</v>
      </c>
      <c r="D30" s="18">
        <v>0</v>
      </c>
      <c r="E30" s="18">
        <v>0</v>
      </c>
      <c r="F30" s="18">
        <f t="shared" si="3"/>
        <v>0</v>
      </c>
      <c r="G30" s="18">
        <f t="shared" si="9"/>
        <v>0</v>
      </c>
      <c r="H30" s="18">
        <f t="shared" si="10"/>
        <v>0</v>
      </c>
      <c r="I30" s="18">
        <f t="shared" si="11"/>
        <v>0</v>
      </c>
      <c r="J30" s="18">
        <f t="shared" si="12"/>
        <v>0</v>
      </c>
      <c r="K30" s="18">
        <f t="shared" si="13"/>
        <v>0</v>
      </c>
    </row>
    <row r="31" spans="1:11" ht="56.25" x14ac:dyDescent="0.25">
      <c r="A31" s="4" t="s">
        <v>34</v>
      </c>
      <c r="B31" s="16" t="s">
        <v>20</v>
      </c>
      <c r="C31" s="18">
        <v>0.4</v>
      </c>
      <c r="D31" s="18"/>
      <c r="E31" s="18">
        <v>0.42</v>
      </c>
      <c r="F31" s="18">
        <f t="shared" si="3"/>
        <v>0.43511999999999995</v>
      </c>
      <c r="G31" s="18">
        <f t="shared" si="9"/>
        <v>0.43680000000000002</v>
      </c>
      <c r="H31" s="18">
        <f t="shared" si="10"/>
        <v>0.43428</v>
      </c>
      <c r="I31" s="18">
        <f t="shared" si="11"/>
        <v>0.43931999999999993</v>
      </c>
      <c r="J31" s="18">
        <f t="shared" si="12"/>
        <v>0.43469999999999998</v>
      </c>
      <c r="K31" s="18">
        <f t="shared" si="13"/>
        <v>0.43973999999999996</v>
      </c>
    </row>
    <row r="32" spans="1:11" ht="37.5" x14ac:dyDescent="0.25">
      <c r="A32" s="4" t="s">
        <v>35</v>
      </c>
      <c r="B32" s="16" t="s">
        <v>20</v>
      </c>
      <c r="C32" s="18"/>
      <c r="D32" s="18"/>
      <c r="E32" s="18"/>
      <c r="F32" s="18">
        <f t="shared" si="3"/>
        <v>0</v>
      </c>
      <c r="G32" s="18">
        <f t="shared" si="9"/>
        <v>0</v>
      </c>
      <c r="H32" s="18">
        <f t="shared" si="10"/>
        <v>0</v>
      </c>
      <c r="I32" s="18">
        <f t="shared" si="11"/>
        <v>0</v>
      </c>
      <c r="J32" s="18">
        <f t="shared" si="12"/>
        <v>0</v>
      </c>
      <c r="K32" s="18">
        <f t="shared" si="13"/>
        <v>0</v>
      </c>
    </row>
    <row r="33" spans="1:11" ht="18.75" x14ac:dyDescent="0.25">
      <c r="A33" s="14" t="s">
        <v>36</v>
      </c>
      <c r="B33" s="16" t="s">
        <v>20</v>
      </c>
      <c r="C33" s="18">
        <v>2.1800000000000002</v>
      </c>
      <c r="D33" s="18">
        <f>D35+D37+D39+D40+D42+D43+D44</f>
        <v>1.2347897400000001</v>
      </c>
      <c r="E33" s="18">
        <f>E35+E37+E39+E40+E42+E43+E44</f>
        <v>1.69</v>
      </c>
      <c r="F33" s="18">
        <f t="shared" si="3"/>
        <v>1.7508399999999997</v>
      </c>
      <c r="G33" s="18">
        <f t="shared" si="9"/>
        <v>1.7575999999999998</v>
      </c>
      <c r="H33" s="18">
        <f t="shared" si="10"/>
        <v>1.74746</v>
      </c>
      <c r="I33" s="18">
        <f t="shared" si="11"/>
        <v>1.7677399999999996</v>
      </c>
      <c r="J33" s="18">
        <f t="shared" si="12"/>
        <v>1.74915</v>
      </c>
      <c r="K33" s="18">
        <f t="shared" si="13"/>
        <v>1.7694300000000001</v>
      </c>
    </row>
    <row r="34" spans="1:11" ht="18.75" x14ac:dyDescent="0.25">
      <c r="A34" s="3" t="s">
        <v>24</v>
      </c>
      <c r="B34" s="16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75" x14ac:dyDescent="0.25">
      <c r="A35" s="4" t="s">
        <v>25</v>
      </c>
      <c r="B35" s="16" t="s">
        <v>20</v>
      </c>
      <c r="C35" s="18">
        <v>0.3</v>
      </c>
      <c r="D35" s="18">
        <v>0.3</v>
      </c>
      <c r="E35" s="18">
        <v>0.33</v>
      </c>
      <c r="F35" s="18">
        <f t="shared" si="3"/>
        <v>0.34188000000000002</v>
      </c>
      <c r="G35" s="18">
        <f t="shared" si="9"/>
        <v>0.34320000000000001</v>
      </c>
      <c r="H35" s="18">
        <f t="shared" si="10"/>
        <v>0.34122000000000008</v>
      </c>
      <c r="I35" s="18">
        <f t="shared" si="11"/>
        <v>0.34517999999999999</v>
      </c>
      <c r="J35" s="18">
        <f t="shared" si="12"/>
        <v>0.34155000000000002</v>
      </c>
      <c r="K35" s="18">
        <f t="shared" si="13"/>
        <v>0.34551000000000004</v>
      </c>
    </row>
    <row r="36" spans="1:11" ht="37.5" x14ac:dyDescent="0.25">
      <c r="A36" s="4" t="s">
        <v>26</v>
      </c>
      <c r="B36" s="16" t="s">
        <v>20</v>
      </c>
      <c r="C36" s="18">
        <v>0</v>
      </c>
      <c r="D36" s="18">
        <v>0</v>
      </c>
      <c r="E36" s="18">
        <v>0</v>
      </c>
      <c r="F36" s="18">
        <f t="shared" si="3"/>
        <v>0</v>
      </c>
      <c r="G36" s="18">
        <f t="shared" si="9"/>
        <v>0</v>
      </c>
      <c r="H36" s="18">
        <f t="shared" si="10"/>
        <v>0</v>
      </c>
      <c r="I36" s="18">
        <f t="shared" si="11"/>
        <v>0</v>
      </c>
      <c r="J36" s="18">
        <f t="shared" si="12"/>
        <v>0</v>
      </c>
      <c r="K36" s="18">
        <f t="shared" si="13"/>
        <v>0</v>
      </c>
    </row>
    <row r="37" spans="1:11" ht="56.25" x14ac:dyDescent="0.25">
      <c r="A37" s="4" t="s">
        <v>28</v>
      </c>
      <c r="B37" s="16" t="s">
        <v>20</v>
      </c>
      <c r="C37" s="18">
        <v>0.2</v>
      </c>
      <c r="D37" s="18">
        <v>0.12</v>
      </c>
      <c r="E37" s="18">
        <v>0.19</v>
      </c>
      <c r="F37" s="18">
        <f t="shared" si="3"/>
        <v>0.19683999999999999</v>
      </c>
      <c r="G37" s="18">
        <f t="shared" si="9"/>
        <v>0.19760000000000003</v>
      </c>
      <c r="H37" s="18">
        <f t="shared" si="10"/>
        <v>0.19646</v>
      </c>
      <c r="I37" s="18">
        <f t="shared" si="11"/>
        <v>0.19874</v>
      </c>
      <c r="J37" s="18">
        <f t="shared" si="12"/>
        <v>0.19664999999999999</v>
      </c>
      <c r="K37" s="18">
        <f t="shared" si="13"/>
        <v>0.19893</v>
      </c>
    </row>
    <row r="38" spans="1:11" ht="37.5" x14ac:dyDescent="0.25">
      <c r="A38" s="4" t="s">
        <v>29</v>
      </c>
      <c r="B38" s="16" t="s">
        <v>20</v>
      </c>
      <c r="C38" s="18">
        <v>0</v>
      </c>
      <c r="D38" s="18">
        <v>0</v>
      </c>
      <c r="E38" s="18">
        <v>0</v>
      </c>
      <c r="F38" s="18">
        <f t="shared" si="3"/>
        <v>0</v>
      </c>
      <c r="G38" s="18">
        <f t="shared" si="9"/>
        <v>0</v>
      </c>
      <c r="H38" s="18">
        <f t="shared" si="10"/>
        <v>0</v>
      </c>
      <c r="I38" s="18">
        <f t="shared" si="11"/>
        <v>0</v>
      </c>
      <c r="J38" s="18">
        <f t="shared" si="12"/>
        <v>0</v>
      </c>
      <c r="K38" s="18">
        <f t="shared" si="13"/>
        <v>0</v>
      </c>
    </row>
    <row r="39" spans="1:11" ht="37.5" x14ac:dyDescent="0.25">
      <c r="A39" s="4" t="s">
        <v>30</v>
      </c>
      <c r="B39" s="16" t="s">
        <v>20</v>
      </c>
      <c r="C39" s="18">
        <v>0.73</v>
      </c>
      <c r="D39" s="18">
        <v>0.42</v>
      </c>
      <c r="E39" s="18">
        <v>0.61</v>
      </c>
      <c r="F39" s="18">
        <f t="shared" si="3"/>
        <v>0.63195999999999997</v>
      </c>
      <c r="G39" s="18">
        <f t="shared" si="9"/>
        <v>0.63439999999999996</v>
      </c>
      <c r="H39" s="18">
        <f t="shared" si="10"/>
        <v>0.63074000000000008</v>
      </c>
      <c r="I39" s="18">
        <f t="shared" si="11"/>
        <v>0.63805999999999996</v>
      </c>
      <c r="J39" s="18">
        <f t="shared" si="12"/>
        <v>0.63134999999999997</v>
      </c>
      <c r="K39" s="18">
        <f t="shared" si="13"/>
        <v>0.63866999999999996</v>
      </c>
    </row>
    <row r="40" spans="1:11" ht="37.5" x14ac:dyDescent="0.25">
      <c r="A40" s="4" t="s">
        <v>31</v>
      </c>
      <c r="B40" s="16" t="s">
        <v>20</v>
      </c>
      <c r="C40" s="18">
        <v>0.28999999999999998</v>
      </c>
      <c r="D40" s="18">
        <v>0.106</v>
      </c>
      <c r="E40" s="18">
        <v>0.2</v>
      </c>
      <c r="F40" s="18">
        <f t="shared" si="3"/>
        <v>0.2072</v>
      </c>
      <c r="G40" s="18">
        <f t="shared" si="9"/>
        <v>0.20800000000000002</v>
      </c>
      <c r="H40" s="18">
        <f t="shared" si="10"/>
        <v>0.20680000000000004</v>
      </c>
      <c r="I40" s="18">
        <f t="shared" si="11"/>
        <v>0.20920000000000002</v>
      </c>
      <c r="J40" s="18">
        <f t="shared" si="12"/>
        <v>0.20700000000000002</v>
      </c>
      <c r="K40" s="18">
        <f t="shared" si="13"/>
        <v>0.2094</v>
      </c>
    </row>
    <row r="41" spans="1:11" ht="37.5" x14ac:dyDescent="0.25">
      <c r="A41" s="4" t="s">
        <v>32</v>
      </c>
      <c r="B41" s="16" t="s">
        <v>20</v>
      </c>
      <c r="C41" s="18">
        <v>0</v>
      </c>
      <c r="D41" s="18">
        <v>0</v>
      </c>
      <c r="E41" s="18">
        <v>0</v>
      </c>
      <c r="F41" s="18">
        <f t="shared" si="3"/>
        <v>0</v>
      </c>
      <c r="G41" s="18">
        <f t="shared" si="9"/>
        <v>0</v>
      </c>
      <c r="H41" s="18">
        <f t="shared" si="10"/>
        <v>0</v>
      </c>
      <c r="I41" s="18">
        <f t="shared" si="11"/>
        <v>0</v>
      </c>
      <c r="J41" s="18">
        <f t="shared" si="12"/>
        <v>0</v>
      </c>
      <c r="K41" s="18">
        <f t="shared" si="13"/>
        <v>0</v>
      </c>
    </row>
    <row r="42" spans="1:11" ht="18.75" x14ac:dyDescent="0.25">
      <c r="A42" s="4" t="s">
        <v>33</v>
      </c>
      <c r="B42" s="16" t="s">
        <v>20</v>
      </c>
      <c r="C42" s="18">
        <v>0.09</v>
      </c>
      <c r="D42" s="18">
        <v>0.03</v>
      </c>
      <c r="E42" s="18">
        <v>0.04</v>
      </c>
      <c r="F42" s="18">
        <f t="shared" si="3"/>
        <v>4.1440000000000005E-2</v>
      </c>
      <c r="G42" s="18">
        <f t="shared" si="9"/>
        <v>4.1599999999999998E-2</v>
      </c>
      <c r="H42" s="18">
        <f t="shared" si="10"/>
        <v>4.1360000000000001E-2</v>
      </c>
      <c r="I42" s="18">
        <f t="shared" si="11"/>
        <v>4.1840000000000002E-2</v>
      </c>
      <c r="J42" s="18">
        <f t="shared" si="12"/>
        <v>4.1399999999999999E-2</v>
      </c>
      <c r="K42" s="18">
        <f t="shared" si="13"/>
        <v>4.1880000000000007E-2</v>
      </c>
    </row>
    <row r="43" spans="1:11" ht="56.25" x14ac:dyDescent="0.25">
      <c r="A43" s="4" t="s">
        <v>34</v>
      </c>
      <c r="B43" s="16" t="s">
        <v>20</v>
      </c>
      <c r="C43" s="18">
        <v>0.55000000000000004</v>
      </c>
      <c r="D43" s="18">
        <v>0.25800000000000001</v>
      </c>
      <c r="E43" s="18">
        <v>0.3</v>
      </c>
      <c r="F43" s="18">
        <f t="shared" si="3"/>
        <v>0.31079999999999997</v>
      </c>
      <c r="G43" s="18">
        <f t="shared" si="9"/>
        <v>0.312</v>
      </c>
      <c r="H43" s="18">
        <f t="shared" si="10"/>
        <v>0.31019999999999998</v>
      </c>
      <c r="I43" s="18">
        <f t="shared" si="11"/>
        <v>0.31379999999999997</v>
      </c>
      <c r="J43" s="18">
        <f t="shared" si="12"/>
        <v>0.3105</v>
      </c>
      <c r="K43" s="18">
        <f t="shared" si="13"/>
        <v>0.31409999999999999</v>
      </c>
    </row>
    <row r="44" spans="1:11" ht="37.5" x14ac:dyDescent="0.25">
      <c r="A44" s="4" t="s">
        <v>35</v>
      </c>
      <c r="B44" s="16" t="s">
        <v>20</v>
      </c>
      <c r="C44" s="18">
        <v>0.02</v>
      </c>
      <c r="D44" s="18">
        <v>7.8974000000000004E-4</v>
      </c>
      <c r="E44" s="18">
        <v>0.02</v>
      </c>
      <c r="F44" s="18">
        <f t="shared" si="3"/>
        <v>2.0720000000000002E-2</v>
      </c>
      <c r="G44" s="18">
        <f t="shared" si="9"/>
        <v>2.0799999999999999E-2</v>
      </c>
      <c r="H44" s="18">
        <f t="shared" si="10"/>
        <v>2.068E-2</v>
      </c>
      <c r="I44" s="18">
        <f t="shared" si="11"/>
        <v>2.0920000000000001E-2</v>
      </c>
      <c r="J44" s="18">
        <f t="shared" si="12"/>
        <v>2.07E-2</v>
      </c>
      <c r="K44" s="18">
        <f t="shared" si="13"/>
        <v>2.0940000000000004E-2</v>
      </c>
    </row>
    <row r="45" spans="1:11" ht="18.75" x14ac:dyDescent="0.25">
      <c r="A45" s="2" t="s">
        <v>37</v>
      </c>
      <c r="B45" s="16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8.75" x14ac:dyDescent="0.25">
      <c r="A46" s="14" t="s">
        <v>23</v>
      </c>
      <c r="B46" s="16" t="s">
        <v>20</v>
      </c>
      <c r="C46" s="18">
        <v>4.12</v>
      </c>
      <c r="D46" s="18">
        <f>D48+D51+D53+D54+D56+D57+D58</f>
        <v>4.2584</v>
      </c>
      <c r="E46" s="18">
        <f>E48+E51+E53+E54+E56+E57+E58</f>
        <v>4.42</v>
      </c>
      <c r="F46" s="18">
        <f t="shared" si="3"/>
        <v>4.5791199999999996</v>
      </c>
      <c r="G46" s="18">
        <f t="shared" si="9"/>
        <v>4.5968</v>
      </c>
      <c r="H46" s="18">
        <f t="shared" si="10"/>
        <v>4.5702800000000003</v>
      </c>
      <c r="I46" s="18">
        <f t="shared" si="11"/>
        <v>4.6233199999999997</v>
      </c>
      <c r="J46" s="18">
        <f t="shared" si="12"/>
        <v>4.5747</v>
      </c>
      <c r="K46" s="18">
        <f t="shared" si="13"/>
        <v>4.6277400000000002</v>
      </c>
    </row>
    <row r="47" spans="1:11" ht="18.75" x14ac:dyDescent="0.25">
      <c r="A47" s="3" t="s">
        <v>24</v>
      </c>
      <c r="B47" s="16"/>
      <c r="C47" s="18">
        <v>0</v>
      </c>
      <c r="D47" s="18">
        <v>0</v>
      </c>
      <c r="E47" s="18">
        <v>0</v>
      </c>
      <c r="F47" s="18">
        <f t="shared" si="3"/>
        <v>0</v>
      </c>
      <c r="G47" s="18">
        <f t="shared" si="9"/>
        <v>0</v>
      </c>
      <c r="H47" s="18">
        <f t="shared" si="10"/>
        <v>0</v>
      </c>
      <c r="I47" s="18">
        <f t="shared" si="11"/>
        <v>0</v>
      </c>
      <c r="J47" s="18">
        <f t="shared" si="12"/>
        <v>0</v>
      </c>
      <c r="K47" s="18">
        <f t="shared" si="13"/>
        <v>0</v>
      </c>
    </row>
    <row r="48" spans="1:11" ht="75" x14ac:dyDescent="0.25">
      <c r="A48" s="4" t="s">
        <v>25</v>
      </c>
      <c r="B48" s="16" t="s">
        <v>20</v>
      </c>
      <c r="C48" s="18">
        <v>0.2</v>
      </c>
      <c r="D48" s="18">
        <v>0.2</v>
      </c>
      <c r="E48" s="18">
        <v>0.2</v>
      </c>
      <c r="F48" s="18">
        <f t="shared" si="3"/>
        <v>0.2072</v>
      </c>
      <c r="G48" s="18">
        <f t="shared" si="9"/>
        <v>0.20800000000000002</v>
      </c>
      <c r="H48" s="18">
        <f t="shared" si="10"/>
        <v>0.20680000000000004</v>
      </c>
      <c r="I48" s="18">
        <f t="shared" si="11"/>
        <v>0.20920000000000002</v>
      </c>
      <c r="J48" s="18">
        <f t="shared" si="12"/>
        <v>0.20700000000000002</v>
      </c>
      <c r="K48" s="18">
        <f t="shared" si="13"/>
        <v>0.2094</v>
      </c>
    </row>
    <row r="49" spans="1:11" ht="37.5" x14ac:dyDescent="0.25">
      <c r="A49" s="4" t="s">
        <v>26</v>
      </c>
      <c r="B49" s="16" t="s">
        <v>20</v>
      </c>
      <c r="C49" s="18">
        <v>0</v>
      </c>
      <c r="D49" s="18">
        <v>0</v>
      </c>
      <c r="E49" s="18">
        <v>0</v>
      </c>
      <c r="F49" s="18">
        <f t="shared" si="3"/>
        <v>0</v>
      </c>
      <c r="G49" s="18">
        <f t="shared" si="9"/>
        <v>0</v>
      </c>
      <c r="H49" s="18">
        <f t="shared" si="10"/>
        <v>0</v>
      </c>
      <c r="I49" s="18">
        <f t="shared" si="11"/>
        <v>0</v>
      </c>
      <c r="J49" s="18">
        <f t="shared" si="12"/>
        <v>0</v>
      </c>
      <c r="K49" s="18">
        <f t="shared" si="13"/>
        <v>0</v>
      </c>
    </row>
    <row r="50" spans="1:11" ht="37.5" x14ac:dyDescent="0.25">
      <c r="A50" s="4" t="s">
        <v>27</v>
      </c>
      <c r="B50" s="16" t="s">
        <v>20</v>
      </c>
      <c r="C50" s="18">
        <v>0</v>
      </c>
      <c r="D50" s="18">
        <v>0</v>
      </c>
      <c r="E50" s="18">
        <v>0</v>
      </c>
      <c r="F50" s="18">
        <f t="shared" si="3"/>
        <v>0</v>
      </c>
      <c r="G50" s="18">
        <f t="shared" si="9"/>
        <v>0</v>
      </c>
      <c r="H50" s="18">
        <f t="shared" si="10"/>
        <v>0</v>
      </c>
      <c r="I50" s="18">
        <f t="shared" si="11"/>
        <v>0</v>
      </c>
      <c r="J50" s="18">
        <f t="shared" si="12"/>
        <v>0</v>
      </c>
      <c r="K50" s="18">
        <f t="shared" si="13"/>
        <v>0</v>
      </c>
    </row>
    <row r="51" spans="1:11" ht="56.25" x14ac:dyDescent="0.25">
      <c r="A51" s="4" t="s">
        <v>28</v>
      </c>
      <c r="B51" s="16" t="s">
        <v>20</v>
      </c>
      <c r="C51" s="18">
        <v>0.02</v>
      </c>
      <c r="D51" s="18">
        <v>3.4000000000000002E-2</v>
      </c>
      <c r="E51" s="18">
        <v>0.04</v>
      </c>
      <c r="F51" s="18">
        <f t="shared" si="3"/>
        <v>4.1440000000000005E-2</v>
      </c>
      <c r="G51" s="18">
        <f t="shared" si="9"/>
        <v>4.1599999999999998E-2</v>
      </c>
      <c r="H51" s="18">
        <f t="shared" si="10"/>
        <v>4.1360000000000001E-2</v>
      </c>
      <c r="I51" s="18">
        <f t="shared" si="11"/>
        <v>4.1840000000000002E-2</v>
      </c>
      <c r="J51" s="18">
        <f t="shared" si="12"/>
        <v>4.1399999999999999E-2</v>
      </c>
      <c r="K51" s="18">
        <f t="shared" si="13"/>
        <v>4.1880000000000007E-2</v>
      </c>
    </row>
    <row r="52" spans="1:11" ht="37.5" x14ac:dyDescent="0.25">
      <c r="A52" s="4" t="s">
        <v>29</v>
      </c>
      <c r="B52" s="16" t="s">
        <v>20</v>
      </c>
      <c r="C52" s="18">
        <v>0</v>
      </c>
      <c r="D52" s="18">
        <v>0</v>
      </c>
      <c r="E52" s="18">
        <v>0</v>
      </c>
      <c r="F52" s="18">
        <f t="shared" si="3"/>
        <v>0</v>
      </c>
      <c r="G52" s="18">
        <f t="shared" si="9"/>
        <v>0</v>
      </c>
      <c r="H52" s="18">
        <f t="shared" si="10"/>
        <v>0</v>
      </c>
      <c r="I52" s="18">
        <f t="shared" si="11"/>
        <v>0</v>
      </c>
      <c r="J52" s="18">
        <f t="shared" si="12"/>
        <v>0</v>
      </c>
      <c r="K52" s="18">
        <f t="shared" si="13"/>
        <v>0</v>
      </c>
    </row>
    <row r="53" spans="1:11" ht="37.5" x14ac:dyDescent="0.25">
      <c r="A53" s="4" t="s">
        <v>30</v>
      </c>
      <c r="B53" s="16" t="s">
        <v>20</v>
      </c>
      <c r="C53" s="18">
        <v>0.28999999999999998</v>
      </c>
      <c r="D53" s="18">
        <v>0.16700000000000001</v>
      </c>
      <c r="E53" s="18">
        <v>0.25</v>
      </c>
      <c r="F53" s="18">
        <f t="shared" si="3"/>
        <v>0.25900000000000001</v>
      </c>
      <c r="G53" s="18">
        <f t="shared" si="9"/>
        <v>0.26</v>
      </c>
      <c r="H53" s="18">
        <f t="shared" si="10"/>
        <v>0.25850000000000001</v>
      </c>
      <c r="I53" s="18">
        <f t="shared" si="11"/>
        <v>0.26150000000000001</v>
      </c>
      <c r="J53" s="18">
        <f t="shared" si="12"/>
        <v>0.25874999999999998</v>
      </c>
      <c r="K53" s="18">
        <f t="shared" si="13"/>
        <v>0.26174999999999998</v>
      </c>
    </row>
    <row r="54" spans="1:11" ht="37.5" x14ac:dyDescent="0.25">
      <c r="A54" s="4" t="s">
        <v>31</v>
      </c>
      <c r="B54" s="16" t="s">
        <v>20</v>
      </c>
      <c r="C54" s="18">
        <v>0</v>
      </c>
      <c r="D54" s="18">
        <v>5.4000000000000003E-3</v>
      </c>
      <c r="E54" s="18">
        <v>0.01</v>
      </c>
      <c r="F54" s="18">
        <f t="shared" si="3"/>
        <v>1.0360000000000001E-2</v>
      </c>
      <c r="G54" s="18">
        <f t="shared" si="9"/>
        <v>1.04E-2</v>
      </c>
      <c r="H54" s="18">
        <f t="shared" si="10"/>
        <v>1.034E-2</v>
      </c>
      <c r="I54" s="18">
        <f t="shared" si="11"/>
        <v>1.0460000000000001E-2</v>
      </c>
      <c r="J54" s="18">
        <f t="shared" si="12"/>
        <v>1.035E-2</v>
      </c>
      <c r="K54" s="18">
        <f t="shared" si="13"/>
        <v>1.0470000000000002E-2</v>
      </c>
    </row>
    <row r="55" spans="1:11" ht="37.5" x14ac:dyDescent="0.25">
      <c r="A55" s="4" t="s">
        <v>32</v>
      </c>
      <c r="B55" s="16" t="s">
        <v>20</v>
      </c>
      <c r="C55" s="18">
        <v>0</v>
      </c>
      <c r="D55" s="18">
        <v>0</v>
      </c>
      <c r="E55" s="18">
        <v>0</v>
      </c>
      <c r="F55" s="18">
        <f t="shared" si="3"/>
        <v>0</v>
      </c>
      <c r="G55" s="18">
        <f t="shared" si="9"/>
        <v>0</v>
      </c>
      <c r="H55" s="18">
        <f t="shared" si="10"/>
        <v>0</v>
      </c>
      <c r="I55" s="18">
        <f t="shared" si="11"/>
        <v>0</v>
      </c>
      <c r="J55" s="18">
        <f t="shared" si="12"/>
        <v>0</v>
      </c>
      <c r="K55" s="18">
        <f t="shared" si="13"/>
        <v>0</v>
      </c>
    </row>
    <row r="56" spans="1:11" ht="18.75" x14ac:dyDescent="0.25">
      <c r="A56" s="4" t="s">
        <v>33</v>
      </c>
      <c r="B56" s="16" t="s">
        <v>20</v>
      </c>
      <c r="C56" s="18">
        <v>0.17</v>
      </c>
      <c r="D56" s="18">
        <v>0.19</v>
      </c>
      <c r="E56" s="18">
        <v>0.21</v>
      </c>
      <c r="F56" s="18">
        <f t="shared" si="3"/>
        <v>0.21755999999999998</v>
      </c>
      <c r="G56" s="18">
        <f t="shared" si="9"/>
        <v>0.21840000000000001</v>
      </c>
      <c r="H56" s="18">
        <f t="shared" si="10"/>
        <v>0.21714</v>
      </c>
      <c r="I56" s="18">
        <f t="shared" si="11"/>
        <v>0.21965999999999997</v>
      </c>
      <c r="J56" s="18">
        <f t="shared" si="12"/>
        <v>0.21734999999999999</v>
      </c>
      <c r="K56" s="18">
        <f t="shared" si="13"/>
        <v>0.21986999999999998</v>
      </c>
    </row>
    <row r="57" spans="1:11" ht="56.25" x14ac:dyDescent="0.25">
      <c r="A57" s="4" t="s">
        <v>34</v>
      </c>
      <c r="B57" s="16" t="s">
        <v>20</v>
      </c>
      <c r="C57" s="18">
        <v>3.44</v>
      </c>
      <c r="D57" s="18">
        <v>3.66</v>
      </c>
      <c r="E57" s="18">
        <v>3.69</v>
      </c>
      <c r="F57" s="18">
        <f t="shared" si="3"/>
        <v>3.8228399999999998</v>
      </c>
      <c r="G57" s="18">
        <f t="shared" si="9"/>
        <v>3.8376000000000001</v>
      </c>
      <c r="H57" s="18">
        <f t="shared" si="10"/>
        <v>3.8154599999999999</v>
      </c>
      <c r="I57" s="18">
        <f t="shared" si="11"/>
        <v>3.8597399999999999</v>
      </c>
      <c r="J57" s="18">
        <f t="shared" si="12"/>
        <v>3.81915</v>
      </c>
      <c r="K57" s="18">
        <f t="shared" si="13"/>
        <v>3.8634300000000001</v>
      </c>
    </row>
    <row r="58" spans="1:11" ht="37.5" x14ac:dyDescent="0.25">
      <c r="A58" s="4" t="s">
        <v>35</v>
      </c>
      <c r="B58" s="16" t="s">
        <v>20</v>
      </c>
      <c r="C58" s="18">
        <v>0.01</v>
      </c>
      <c r="D58" s="18">
        <v>2E-3</v>
      </c>
      <c r="E58" s="18">
        <v>0.02</v>
      </c>
      <c r="F58" s="18">
        <f t="shared" si="3"/>
        <v>2.0720000000000002E-2</v>
      </c>
      <c r="G58" s="18">
        <f t="shared" si="9"/>
        <v>2.0799999999999999E-2</v>
      </c>
      <c r="H58" s="18">
        <f t="shared" si="10"/>
        <v>2.068E-2</v>
      </c>
      <c r="I58" s="18">
        <f t="shared" si="11"/>
        <v>2.0920000000000001E-2</v>
      </c>
      <c r="J58" s="18">
        <f t="shared" si="12"/>
        <v>2.07E-2</v>
      </c>
      <c r="K58" s="18">
        <f t="shared" si="13"/>
        <v>2.0940000000000004E-2</v>
      </c>
    </row>
    <row r="59" spans="1:11" ht="18.75" x14ac:dyDescent="0.25">
      <c r="A59" s="14" t="s">
        <v>36</v>
      </c>
      <c r="B59" s="16" t="s">
        <v>20</v>
      </c>
      <c r="C59" s="18">
        <v>0.63</v>
      </c>
      <c r="D59" s="18">
        <f>D61+D63+D66+D68+D69</f>
        <v>0.58599999999999997</v>
      </c>
      <c r="E59" s="18">
        <f>E61+E63+E66+E68+E69</f>
        <v>0.63300000000000001</v>
      </c>
      <c r="F59" s="18">
        <f t="shared" si="3"/>
        <v>0.65578800000000004</v>
      </c>
      <c r="G59" s="18">
        <f t="shared" si="9"/>
        <v>0.65831999999999991</v>
      </c>
      <c r="H59" s="18">
        <f t="shared" si="10"/>
        <v>0.65452200000000005</v>
      </c>
      <c r="I59" s="18">
        <f t="shared" si="11"/>
        <v>0.66211799999999998</v>
      </c>
      <c r="J59" s="18">
        <f t="shared" si="12"/>
        <v>0.65515500000000004</v>
      </c>
      <c r="K59" s="18">
        <f t="shared" si="13"/>
        <v>0.66275100000000009</v>
      </c>
    </row>
    <row r="60" spans="1:11" ht="18.75" x14ac:dyDescent="0.25">
      <c r="A60" s="3" t="s">
        <v>24</v>
      </c>
      <c r="B60" s="16"/>
      <c r="C60" s="18">
        <v>0</v>
      </c>
      <c r="D60" s="18">
        <v>0</v>
      </c>
      <c r="E60" s="18">
        <v>0</v>
      </c>
      <c r="F60" s="18">
        <f t="shared" si="3"/>
        <v>0</v>
      </c>
      <c r="G60" s="18">
        <f t="shared" si="9"/>
        <v>0</v>
      </c>
      <c r="H60" s="18">
        <f t="shared" si="10"/>
        <v>0</v>
      </c>
      <c r="I60" s="18">
        <f t="shared" si="11"/>
        <v>0</v>
      </c>
      <c r="J60" s="18">
        <f t="shared" si="12"/>
        <v>0</v>
      </c>
      <c r="K60" s="18">
        <f t="shared" si="13"/>
        <v>0</v>
      </c>
    </row>
    <row r="61" spans="1:11" ht="75" x14ac:dyDescent="0.25">
      <c r="A61" s="4" t="s">
        <v>25</v>
      </c>
      <c r="B61" s="16" t="s">
        <v>20</v>
      </c>
      <c r="C61" s="18">
        <v>0</v>
      </c>
      <c r="D61" s="18">
        <v>3.6999999999999998E-2</v>
      </c>
      <c r="E61" s="18">
        <v>0.05</v>
      </c>
      <c r="F61" s="18">
        <f t="shared" si="3"/>
        <v>5.1799999999999999E-2</v>
      </c>
      <c r="G61" s="18">
        <f t="shared" si="9"/>
        <v>5.2000000000000005E-2</v>
      </c>
      <c r="H61" s="18">
        <f t="shared" si="10"/>
        <v>5.170000000000001E-2</v>
      </c>
      <c r="I61" s="18">
        <f t="shared" si="11"/>
        <v>5.2300000000000006E-2</v>
      </c>
      <c r="J61" s="18">
        <f t="shared" si="12"/>
        <v>5.1750000000000004E-2</v>
      </c>
      <c r="K61" s="18">
        <f t="shared" si="13"/>
        <v>5.2350000000000001E-2</v>
      </c>
    </row>
    <row r="62" spans="1:11" ht="37.5" x14ac:dyDescent="0.25">
      <c r="A62" s="4" t="s">
        <v>26</v>
      </c>
      <c r="B62" s="16" t="s">
        <v>20</v>
      </c>
      <c r="C62" s="18">
        <v>0</v>
      </c>
      <c r="D62" s="18">
        <v>0</v>
      </c>
      <c r="E62" s="18">
        <v>0</v>
      </c>
      <c r="F62" s="18">
        <f t="shared" si="3"/>
        <v>0</v>
      </c>
      <c r="G62" s="18">
        <f t="shared" si="9"/>
        <v>0</v>
      </c>
      <c r="H62" s="18">
        <f t="shared" si="10"/>
        <v>0</v>
      </c>
      <c r="I62" s="18">
        <f t="shared" si="11"/>
        <v>0</v>
      </c>
      <c r="J62" s="18">
        <f t="shared" si="12"/>
        <v>0</v>
      </c>
      <c r="K62" s="18">
        <f t="shared" si="13"/>
        <v>0</v>
      </c>
    </row>
    <row r="63" spans="1:11" ht="56.25" x14ac:dyDescent="0.25">
      <c r="A63" s="4" t="s">
        <v>28</v>
      </c>
      <c r="B63" s="16" t="s">
        <v>20</v>
      </c>
      <c r="C63" s="18">
        <v>0</v>
      </c>
      <c r="D63" s="18">
        <v>5.0000000000000001E-3</v>
      </c>
      <c r="E63" s="18">
        <v>0.01</v>
      </c>
      <c r="F63" s="18">
        <f t="shared" si="3"/>
        <v>1.0360000000000001E-2</v>
      </c>
      <c r="G63" s="18">
        <f t="shared" si="9"/>
        <v>1.04E-2</v>
      </c>
      <c r="H63" s="18">
        <f t="shared" si="10"/>
        <v>1.034E-2</v>
      </c>
      <c r="I63" s="18">
        <f t="shared" si="11"/>
        <v>1.0460000000000001E-2</v>
      </c>
      <c r="J63" s="18">
        <f t="shared" si="12"/>
        <v>1.035E-2</v>
      </c>
      <c r="K63" s="18">
        <f t="shared" si="13"/>
        <v>1.0470000000000002E-2</v>
      </c>
    </row>
    <row r="64" spans="1:11" ht="37.5" x14ac:dyDescent="0.25">
      <c r="A64" s="4" t="s">
        <v>29</v>
      </c>
      <c r="B64" s="16" t="s">
        <v>20</v>
      </c>
      <c r="C64" s="18">
        <v>0</v>
      </c>
      <c r="D64" s="18">
        <v>0</v>
      </c>
      <c r="E64" s="18">
        <v>0</v>
      </c>
      <c r="F64" s="18">
        <f t="shared" si="3"/>
        <v>0</v>
      </c>
      <c r="G64" s="18">
        <f t="shared" si="9"/>
        <v>0</v>
      </c>
      <c r="H64" s="18">
        <f t="shared" si="10"/>
        <v>0</v>
      </c>
      <c r="I64" s="18">
        <f t="shared" si="11"/>
        <v>0</v>
      </c>
      <c r="J64" s="18">
        <f t="shared" si="12"/>
        <v>0</v>
      </c>
      <c r="K64" s="18">
        <f t="shared" si="13"/>
        <v>0</v>
      </c>
    </row>
    <row r="65" spans="1:11" ht="37.5" x14ac:dyDescent="0.25">
      <c r="A65" s="4" t="s">
        <v>30</v>
      </c>
      <c r="B65" s="16" t="s">
        <v>20</v>
      </c>
      <c r="C65" s="18">
        <v>0</v>
      </c>
      <c r="D65" s="18">
        <v>0</v>
      </c>
      <c r="E65" s="18">
        <v>0</v>
      </c>
      <c r="F65" s="18">
        <f t="shared" si="3"/>
        <v>0</v>
      </c>
      <c r="G65" s="18">
        <f t="shared" si="9"/>
        <v>0</v>
      </c>
      <c r="H65" s="18">
        <f t="shared" si="10"/>
        <v>0</v>
      </c>
      <c r="I65" s="18">
        <f t="shared" si="11"/>
        <v>0</v>
      </c>
      <c r="J65" s="18">
        <f t="shared" si="12"/>
        <v>0</v>
      </c>
      <c r="K65" s="18">
        <f t="shared" si="13"/>
        <v>0</v>
      </c>
    </row>
    <row r="66" spans="1:11" ht="37.5" x14ac:dyDescent="0.25">
      <c r="A66" s="4" t="s">
        <v>31</v>
      </c>
      <c r="B66" s="16" t="s">
        <v>20</v>
      </c>
      <c r="C66" s="18">
        <v>0.03</v>
      </c>
      <c r="D66" s="18">
        <v>2E-3</v>
      </c>
      <c r="E66" s="18">
        <v>3.0000000000000001E-3</v>
      </c>
      <c r="F66" s="18">
        <f t="shared" si="3"/>
        <v>3.1079999999999997E-3</v>
      </c>
      <c r="G66" s="18">
        <f t="shared" si="9"/>
        <v>3.1199999999999999E-3</v>
      </c>
      <c r="H66" s="18">
        <f t="shared" si="10"/>
        <v>3.1020000000000002E-3</v>
      </c>
      <c r="I66" s="18">
        <f t="shared" si="11"/>
        <v>3.1379999999999997E-3</v>
      </c>
      <c r="J66" s="18">
        <f t="shared" si="12"/>
        <v>3.1050000000000001E-3</v>
      </c>
      <c r="K66" s="18">
        <f t="shared" si="13"/>
        <v>3.1409999999999997E-3</v>
      </c>
    </row>
    <row r="67" spans="1:11" ht="37.5" x14ac:dyDescent="0.25">
      <c r="A67" s="4" t="s">
        <v>32</v>
      </c>
      <c r="B67" s="16" t="s">
        <v>20</v>
      </c>
      <c r="C67" s="18">
        <v>0</v>
      </c>
      <c r="D67" s="18">
        <v>0</v>
      </c>
      <c r="E67" s="18">
        <v>0</v>
      </c>
      <c r="F67" s="18">
        <f t="shared" si="3"/>
        <v>0</v>
      </c>
      <c r="G67" s="18">
        <f t="shared" si="9"/>
        <v>0</v>
      </c>
      <c r="H67" s="18">
        <f t="shared" si="10"/>
        <v>0</v>
      </c>
      <c r="I67" s="18">
        <f t="shared" si="11"/>
        <v>0</v>
      </c>
      <c r="J67" s="18">
        <f t="shared" si="12"/>
        <v>0</v>
      </c>
      <c r="K67" s="18">
        <f t="shared" si="13"/>
        <v>0</v>
      </c>
    </row>
    <row r="68" spans="1:11" ht="18.75" x14ac:dyDescent="0.25">
      <c r="A68" s="4" t="s">
        <v>33</v>
      </c>
      <c r="B68" s="16" t="s">
        <v>20</v>
      </c>
      <c r="C68" s="18">
        <v>0</v>
      </c>
      <c r="D68" s="18">
        <v>0.17399999999999999</v>
      </c>
      <c r="E68" s="18">
        <v>0.19</v>
      </c>
      <c r="F68" s="18">
        <f t="shared" si="3"/>
        <v>0.19683999999999999</v>
      </c>
      <c r="G68" s="18">
        <f t="shared" si="9"/>
        <v>0.19760000000000003</v>
      </c>
      <c r="H68" s="18">
        <f t="shared" si="10"/>
        <v>0.19646</v>
      </c>
      <c r="I68" s="18">
        <f t="shared" si="11"/>
        <v>0.19874</v>
      </c>
      <c r="J68" s="18">
        <f t="shared" si="12"/>
        <v>0.19664999999999999</v>
      </c>
      <c r="K68" s="18">
        <f t="shared" si="13"/>
        <v>0.19893</v>
      </c>
    </row>
    <row r="69" spans="1:11" ht="56.25" x14ac:dyDescent="0.25">
      <c r="A69" s="4" t="s">
        <v>34</v>
      </c>
      <c r="B69" s="16" t="s">
        <v>20</v>
      </c>
      <c r="C69" s="18">
        <v>0.01</v>
      </c>
      <c r="D69" s="18">
        <v>0.36799999999999999</v>
      </c>
      <c r="E69" s="18">
        <v>0.38</v>
      </c>
      <c r="F69" s="18">
        <f t="shared" si="3"/>
        <v>0.39367999999999997</v>
      </c>
      <c r="G69" s="18">
        <f t="shared" si="9"/>
        <v>0.39520000000000005</v>
      </c>
      <c r="H69" s="18">
        <f t="shared" si="10"/>
        <v>0.39291999999999999</v>
      </c>
      <c r="I69" s="18">
        <f t="shared" si="11"/>
        <v>0.39748</v>
      </c>
      <c r="J69" s="18">
        <f t="shared" si="12"/>
        <v>0.39329999999999998</v>
      </c>
      <c r="K69" s="18">
        <f t="shared" si="13"/>
        <v>0.39785999999999999</v>
      </c>
    </row>
    <row r="70" spans="1:11" ht="37.5" x14ac:dyDescent="0.25">
      <c r="A70" s="4" t="s">
        <v>35</v>
      </c>
      <c r="B70" s="16" t="s">
        <v>20</v>
      </c>
      <c r="C70" s="18">
        <v>0.59</v>
      </c>
      <c r="D70" s="18">
        <v>0</v>
      </c>
      <c r="E70" s="18">
        <v>0</v>
      </c>
      <c r="F70" s="18">
        <f t="shared" si="3"/>
        <v>0</v>
      </c>
      <c r="G70" s="18">
        <f t="shared" si="9"/>
        <v>0</v>
      </c>
      <c r="H70" s="18">
        <f t="shared" si="10"/>
        <v>0</v>
      </c>
      <c r="I70" s="18">
        <f t="shared" si="11"/>
        <v>0</v>
      </c>
      <c r="J70" s="18">
        <f t="shared" si="12"/>
        <v>0</v>
      </c>
      <c r="K70" s="18">
        <f t="shared" si="13"/>
        <v>0</v>
      </c>
    </row>
    <row r="71" spans="1:11" ht="18.75" x14ac:dyDescent="0.25">
      <c r="A71" s="2" t="s">
        <v>38</v>
      </c>
      <c r="B71" s="16"/>
      <c r="C71" s="9"/>
      <c r="D71" s="9"/>
      <c r="E71" s="9"/>
      <c r="F71" s="9"/>
      <c r="G71" s="9"/>
      <c r="H71" s="9"/>
      <c r="I71" s="9"/>
      <c r="J71" s="9"/>
      <c r="K71" s="9"/>
    </row>
    <row r="72" spans="1:11" ht="56.25" x14ac:dyDescent="0.25">
      <c r="A72" s="12" t="s">
        <v>39</v>
      </c>
      <c r="B72" s="16" t="s">
        <v>9</v>
      </c>
      <c r="C72" s="15">
        <v>7948.15</v>
      </c>
      <c r="D72" s="15">
        <v>8123</v>
      </c>
      <c r="E72" s="15">
        <v>8351.73</v>
      </c>
      <c r="F72" s="15">
        <v>9149.07</v>
      </c>
      <c r="G72" s="15">
        <v>9257.24</v>
      </c>
      <c r="H72" s="15">
        <v>9920.64</v>
      </c>
      <c r="I72" s="15">
        <v>10023.32</v>
      </c>
      <c r="J72" s="15">
        <v>10681.25</v>
      </c>
      <c r="K72" s="15">
        <v>11166.79</v>
      </c>
    </row>
    <row r="73" spans="1:11" ht="75" x14ac:dyDescent="0.25">
      <c r="A73" s="12" t="s">
        <v>40</v>
      </c>
      <c r="B73" s="16" t="s">
        <v>11</v>
      </c>
      <c r="C73" s="9"/>
      <c r="D73" s="9"/>
      <c r="E73" s="9"/>
      <c r="F73" s="9"/>
      <c r="G73" s="9"/>
      <c r="H73" s="9"/>
      <c r="I73" s="9"/>
      <c r="J73" s="9"/>
      <c r="K73" s="9"/>
    </row>
    <row r="74" spans="1:11" ht="37.5" x14ac:dyDescent="0.25">
      <c r="A74" s="10" t="s">
        <v>41</v>
      </c>
      <c r="B74" s="16" t="s">
        <v>13</v>
      </c>
      <c r="C74" s="9"/>
      <c r="D74" s="9"/>
      <c r="E74" s="9"/>
      <c r="F74" s="9"/>
      <c r="G74" s="9"/>
      <c r="H74" s="9"/>
      <c r="I74" s="9"/>
      <c r="J74" s="9"/>
      <c r="K74" s="9"/>
    </row>
    <row r="75" spans="1:11" ht="150" x14ac:dyDescent="0.25">
      <c r="A75" s="10" t="s">
        <v>42</v>
      </c>
      <c r="B75" s="16" t="s">
        <v>43</v>
      </c>
      <c r="C75" s="40">
        <v>6934.8</v>
      </c>
      <c r="D75" s="41">
        <v>7783.9</v>
      </c>
      <c r="E75" s="40">
        <f t="shared" ref="E75:K75" si="14">E79+E91+E139+E141+E143+E145+E147+E149+E151+E153+E155+E157+E159+E161+E163+E165+E167+E169</f>
        <v>7985.7104340000005</v>
      </c>
      <c r="F75" s="40">
        <f t="shared" si="14"/>
        <v>8728.5173043619998</v>
      </c>
      <c r="G75" s="40">
        <f t="shared" si="14"/>
        <v>8787.4414773999997</v>
      </c>
      <c r="H75" s="40">
        <f t="shared" si="14"/>
        <v>9411.391054102236</v>
      </c>
      <c r="I75" s="40">
        <f t="shared" si="14"/>
        <v>9493.4167955920002</v>
      </c>
      <c r="J75" s="40">
        <f t="shared" si="14"/>
        <v>10127.940774214007</v>
      </c>
      <c r="K75" s="40">
        <f t="shared" si="14"/>
        <v>10255.974139239363</v>
      </c>
    </row>
    <row r="76" spans="1:11" ht="63" customHeight="1" x14ac:dyDescent="0.25">
      <c r="A76" s="10" t="s">
        <v>44</v>
      </c>
      <c r="B76" s="16" t="s">
        <v>11</v>
      </c>
      <c r="C76" s="9"/>
      <c r="D76" s="20">
        <v>111.6</v>
      </c>
      <c r="E76" s="21">
        <f>E75/E77/D75*10000</f>
        <v>97.800443071911857</v>
      </c>
      <c r="F76" s="21">
        <f>F75/F77/E75*10000</f>
        <v>103.80028541072443</v>
      </c>
      <c r="G76" s="21">
        <f>G75/G77/E75*10000</f>
        <v>104.60035235834809</v>
      </c>
      <c r="H76" s="21">
        <f>H75/H77/F75*10000</f>
        <v>102.29931628082889</v>
      </c>
      <c r="I76" s="21">
        <f>I75/I77/G75*10000</f>
        <v>102.49896777266531</v>
      </c>
      <c r="J76" s="21">
        <f>J75/J77/H75*10000</f>
        <v>102.10023058978709</v>
      </c>
      <c r="K76" s="21">
        <f>K75/K77/I75*10000</f>
        <v>102.40046035019233</v>
      </c>
    </row>
    <row r="77" spans="1:11" ht="37.5" x14ac:dyDescent="0.25">
      <c r="A77" s="10" t="s">
        <v>41</v>
      </c>
      <c r="B77" s="16" t="s">
        <v>13</v>
      </c>
      <c r="C77" s="22"/>
      <c r="D77" s="23">
        <v>100.6</v>
      </c>
      <c r="E77" s="23">
        <v>104.9</v>
      </c>
      <c r="F77" s="23">
        <v>105.3</v>
      </c>
      <c r="G77" s="24">
        <v>105.2</v>
      </c>
      <c r="H77" s="25">
        <v>105.4</v>
      </c>
      <c r="I77" s="25">
        <v>105.4</v>
      </c>
      <c r="J77" s="25">
        <v>105.4</v>
      </c>
      <c r="K77" s="25">
        <v>105.5</v>
      </c>
    </row>
    <row r="78" spans="1:11" ht="187.5" x14ac:dyDescent="0.25">
      <c r="A78" s="5" t="s">
        <v>45</v>
      </c>
      <c r="B78" s="6"/>
      <c r="C78" s="9"/>
      <c r="D78" s="9"/>
      <c r="E78" s="9"/>
      <c r="F78" s="9"/>
      <c r="G78" s="9"/>
      <c r="H78" s="9"/>
      <c r="I78" s="9"/>
      <c r="J78" s="9"/>
      <c r="K78" s="9"/>
    </row>
    <row r="79" spans="1:11" ht="75" x14ac:dyDescent="0.25">
      <c r="A79" s="4" t="s">
        <v>46</v>
      </c>
      <c r="B79" s="6" t="s">
        <v>47</v>
      </c>
      <c r="C79" s="18">
        <v>14.488</v>
      </c>
      <c r="D79" s="18">
        <v>16.922999999999998</v>
      </c>
      <c r="E79" s="18">
        <f>D79*1.025</f>
        <v>17.346074999999995</v>
      </c>
      <c r="F79" s="18">
        <f>E79*1.093</f>
        <v>18.959259974999995</v>
      </c>
      <c r="G79" s="18">
        <f>E79*1.1</f>
        <v>19.080682499999998</v>
      </c>
      <c r="H79" s="18">
        <f>F79*1.078</f>
        <v>20.438082253049995</v>
      </c>
      <c r="I79" s="18">
        <f>G79*1.08</f>
        <v>20.607137099999999</v>
      </c>
      <c r="J79" s="18">
        <f>H79*1.076</f>
        <v>21.991376504281796</v>
      </c>
      <c r="K79" s="18">
        <f>I79*1.08</f>
        <v>22.255708068000001</v>
      </c>
    </row>
    <row r="80" spans="1:11" ht="75" x14ac:dyDescent="0.25">
      <c r="A80" s="4" t="s">
        <v>44</v>
      </c>
      <c r="B80" s="6" t="s">
        <v>11</v>
      </c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75" x14ac:dyDescent="0.25">
      <c r="A81" s="4" t="s">
        <v>48</v>
      </c>
      <c r="B81" s="6" t="s">
        <v>47</v>
      </c>
      <c r="C81" s="18"/>
      <c r="D81" s="18"/>
      <c r="E81" s="18">
        <f t="shared" ref="E81:E137" si="15">D81*1.025</f>
        <v>0</v>
      </c>
      <c r="F81" s="18">
        <f t="shared" ref="F81:F143" si="16">E81*1.093</f>
        <v>0</v>
      </c>
      <c r="G81" s="18">
        <f t="shared" ref="G81:G143" si="17">E81*1.1</f>
        <v>0</v>
      </c>
      <c r="H81" s="18">
        <f t="shared" ref="H81:H143" si="18">F81*1.078</f>
        <v>0</v>
      </c>
      <c r="I81" s="18">
        <f t="shared" ref="I81:I143" si="19">G81*1.08</f>
        <v>0</v>
      </c>
      <c r="J81" s="18">
        <f t="shared" ref="J81:J143" si="20">H81*1.076</f>
        <v>0</v>
      </c>
      <c r="K81" s="18">
        <f t="shared" ref="K81:K137" si="21">I81*1.11</f>
        <v>0</v>
      </c>
    </row>
    <row r="82" spans="1:11" ht="75" x14ac:dyDescent="0.25">
      <c r="A82" s="4" t="s">
        <v>44</v>
      </c>
      <c r="B82" s="6" t="s">
        <v>11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8.75" x14ac:dyDescent="0.25">
      <c r="A83" s="3" t="s">
        <v>49</v>
      </c>
      <c r="B83" s="16" t="s">
        <v>43</v>
      </c>
      <c r="C83" s="18"/>
      <c r="D83" s="18"/>
      <c r="E83" s="18">
        <f t="shared" si="15"/>
        <v>0</v>
      </c>
      <c r="F83" s="18">
        <f t="shared" si="16"/>
        <v>0</v>
      </c>
      <c r="G83" s="18">
        <f t="shared" si="17"/>
        <v>0</v>
      </c>
      <c r="H83" s="18">
        <f t="shared" si="18"/>
        <v>0</v>
      </c>
      <c r="I83" s="18">
        <f t="shared" si="19"/>
        <v>0</v>
      </c>
      <c r="J83" s="18">
        <f t="shared" si="20"/>
        <v>0</v>
      </c>
      <c r="K83" s="18">
        <f t="shared" si="21"/>
        <v>0</v>
      </c>
    </row>
    <row r="84" spans="1:11" ht="75" x14ac:dyDescent="0.25">
      <c r="A84" s="4" t="s">
        <v>44</v>
      </c>
      <c r="B84" s="16" t="s">
        <v>11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37.5" x14ac:dyDescent="0.25">
      <c r="A85" s="3" t="s">
        <v>50</v>
      </c>
      <c r="B85" s="16" t="s">
        <v>43</v>
      </c>
      <c r="C85" s="18"/>
      <c r="D85" s="18"/>
      <c r="E85" s="18">
        <f t="shared" si="15"/>
        <v>0</v>
      </c>
      <c r="F85" s="18">
        <f t="shared" si="16"/>
        <v>0</v>
      </c>
      <c r="G85" s="18">
        <f t="shared" si="17"/>
        <v>0</v>
      </c>
      <c r="H85" s="18">
        <f t="shared" si="18"/>
        <v>0</v>
      </c>
      <c r="I85" s="18">
        <f t="shared" si="19"/>
        <v>0</v>
      </c>
      <c r="J85" s="18">
        <f t="shared" si="20"/>
        <v>0</v>
      </c>
      <c r="K85" s="18">
        <f t="shared" si="21"/>
        <v>0</v>
      </c>
    </row>
    <row r="86" spans="1:11" ht="75" x14ac:dyDescent="0.25">
      <c r="A86" s="4" t="s">
        <v>44</v>
      </c>
      <c r="B86" s="16" t="s">
        <v>11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8.75" x14ac:dyDescent="0.25">
      <c r="A87" s="3" t="s">
        <v>51</v>
      </c>
      <c r="B87" s="16" t="s">
        <v>43</v>
      </c>
      <c r="C87" s="18"/>
      <c r="D87" s="18"/>
      <c r="E87" s="18">
        <f t="shared" si="15"/>
        <v>0</v>
      </c>
      <c r="F87" s="18">
        <f t="shared" si="16"/>
        <v>0</v>
      </c>
      <c r="G87" s="18">
        <f t="shared" si="17"/>
        <v>0</v>
      </c>
      <c r="H87" s="18">
        <f t="shared" si="18"/>
        <v>0</v>
      </c>
      <c r="I87" s="18">
        <f t="shared" si="19"/>
        <v>0</v>
      </c>
      <c r="J87" s="18">
        <f t="shared" si="20"/>
        <v>0</v>
      </c>
      <c r="K87" s="18">
        <f t="shared" si="21"/>
        <v>0</v>
      </c>
    </row>
    <row r="88" spans="1:11" ht="75" x14ac:dyDescent="0.25">
      <c r="A88" s="4" t="s">
        <v>44</v>
      </c>
      <c r="B88" s="16" t="s">
        <v>11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37.5" x14ac:dyDescent="0.25">
      <c r="A89" s="4" t="s">
        <v>52</v>
      </c>
      <c r="B89" s="16" t="s">
        <v>43</v>
      </c>
      <c r="C89" s="18"/>
      <c r="D89" s="18"/>
      <c r="E89" s="18">
        <f t="shared" si="15"/>
        <v>0</v>
      </c>
      <c r="F89" s="18">
        <f t="shared" si="16"/>
        <v>0</v>
      </c>
      <c r="G89" s="18">
        <f t="shared" si="17"/>
        <v>0</v>
      </c>
      <c r="H89" s="18">
        <f t="shared" si="18"/>
        <v>0</v>
      </c>
      <c r="I89" s="18">
        <f t="shared" si="19"/>
        <v>0</v>
      </c>
      <c r="J89" s="18">
        <f t="shared" si="20"/>
        <v>0</v>
      </c>
      <c r="K89" s="18">
        <f t="shared" si="21"/>
        <v>0</v>
      </c>
    </row>
    <row r="90" spans="1:11" ht="75" x14ac:dyDescent="0.25">
      <c r="A90" s="4" t="s">
        <v>44</v>
      </c>
      <c r="B90" s="16" t="s">
        <v>11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75" x14ac:dyDescent="0.25">
      <c r="A91" s="4" t="s">
        <v>53</v>
      </c>
      <c r="B91" s="6" t="s">
        <v>47</v>
      </c>
      <c r="C91" s="18">
        <v>744.54399999999998</v>
      </c>
      <c r="D91" s="18">
        <v>608.05600000000004</v>
      </c>
      <c r="E91" s="18">
        <f>D91*116.4/100</f>
        <v>707.77718400000015</v>
      </c>
      <c r="F91" s="18">
        <f t="shared" si="16"/>
        <v>773.60046211200017</v>
      </c>
      <c r="G91" s="18">
        <f>E91*1.1</f>
        <v>778.55490240000017</v>
      </c>
      <c r="H91" s="18">
        <f t="shared" si="18"/>
        <v>833.94129815673625</v>
      </c>
      <c r="I91" s="18">
        <f>G91*1.08</f>
        <v>840.83929459200021</v>
      </c>
      <c r="J91" s="18">
        <f>H91*1.076</f>
        <v>897.32083681664824</v>
      </c>
      <c r="K91" s="18">
        <f>I91*1.08</f>
        <v>908.10643815936032</v>
      </c>
    </row>
    <row r="92" spans="1:11" ht="75" x14ac:dyDescent="0.25">
      <c r="A92" s="4" t="s">
        <v>44</v>
      </c>
      <c r="B92" s="6" t="s">
        <v>11</v>
      </c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37.5" x14ac:dyDescent="0.25">
      <c r="A93" s="3" t="s">
        <v>54</v>
      </c>
      <c r="B93" s="16" t="s">
        <v>43</v>
      </c>
      <c r="C93" s="18"/>
      <c r="D93" s="18"/>
      <c r="E93" s="18">
        <f t="shared" si="15"/>
        <v>0</v>
      </c>
      <c r="F93" s="18">
        <f t="shared" si="16"/>
        <v>0</v>
      </c>
      <c r="G93" s="18">
        <f t="shared" si="17"/>
        <v>0</v>
      </c>
      <c r="H93" s="18">
        <f t="shared" si="18"/>
        <v>0</v>
      </c>
      <c r="I93" s="18">
        <f t="shared" si="19"/>
        <v>0</v>
      </c>
      <c r="J93" s="18">
        <f t="shared" si="20"/>
        <v>0</v>
      </c>
      <c r="K93" s="18">
        <f t="shared" si="21"/>
        <v>0</v>
      </c>
    </row>
    <row r="94" spans="1:11" ht="75" x14ac:dyDescent="0.25">
      <c r="A94" s="4" t="s">
        <v>44</v>
      </c>
      <c r="B94" s="16" t="s">
        <v>11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8.75" x14ac:dyDescent="0.25">
      <c r="A95" s="4" t="s">
        <v>55</v>
      </c>
      <c r="B95" s="16" t="s">
        <v>43</v>
      </c>
      <c r="C95" s="18"/>
      <c r="D95" s="18"/>
      <c r="E95" s="18">
        <f t="shared" si="15"/>
        <v>0</v>
      </c>
      <c r="F95" s="18">
        <f t="shared" si="16"/>
        <v>0</v>
      </c>
      <c r="G95" s="18">
        <f t="shared" si="17"/>
        <v>0</v>
      </c>
      <c r="H95" s="18">
        <f t="shared" si="18"/>
        <v>0</v>
      </c>
      <c r="I95" s="18">
        <f t="shared" si="19"/>
        <v>0</v>
      </c>
      <c r="J95" s="18">
        <f t="shared" si="20"/>
        <v>0</v>
      </c>
      <c r="K95" s="18">
        <f t="shared" si="21"/>
        <v>0</v>
      </c>
    </row>
    <row r="96" spans="1:11" ht="75" x14ac:dyDescent="0.25">
      <c r="A96" s="4" t="s">
        <v>44</v>
      </c>
      <c r="B96" s="16" t="s">
        <v>11</v>
      </c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37.5" x14ac:dyDescent="0.25">
      <c r="A97" s="4" t="s">
        <v>56</v>
      </c>
      <c r="B97" s="16" t="s">
        <v>43</v>
      </c>
      <c r="C97" s="18"/>
      <c r="D97" s="18"/>
      <c r="E97" s="18">
        <f t="shared" si="15"/>
        <v>0</v>
      </c>
      <c r="F97" s="18">
        <f t="shared" si="16"/>
        <v>0</v>
      </c>
      <c r="G97" s="18">
        <f t="shared" si="17"/>
        <v>0</v>
      </c>
      <c r="H97" s="18">
        <f t="shared" si="18"/>
        <v>0</v>
      </c>
      <c r="I97" s="18">
        <f t="shared" si="19"/>
        <v>0</v>
      </c>
      <c r="J97" s="18">
        <f t="shared" si="20"/>
        <v>0</v>
      </c>
      <c r="K97" s="18">
        <f t="shared" si="21"/>
        <v>0</v>
      </c>
    </row>
    <row r="98" spans="1:11" ht="75" x14ac:dyDescent="0.25">
      <c r="A98" s="4" t="s">
        <v>44</v>
      </c>
      <c r="B98" s="16" t="s">
        <v>11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37.5" x14ac:dyDescent="0.25">
      <c r="A99" s="3" t="s">
        <v>57</v>
      </c>
      <c r="B99" s="16" t="s">
        <v>43</v>
      </c>
      <c r="C99" s="18"/>
      <c r="D99" s="18"/>
      <c r="E99" s="18">
        <f t="shared" si="15"/>
        <v>0</v>
      </c>
      <c r="F99" s="18">
        <f t="shared" si="16"/>
        <v>0</v>
      </c>
      <c r="G99" s="18">
        <f t="shared" si="17"/>
        <v>0</v>
      </c>
      <c r="H99" s="18">
        <f t="shared" si="18"/>
        <v>0</v>
      </c>
      <c r="I99" s="18">
        <f t="shared" si="19"/>
        <v>0</v>
      </c>
      <c r="J99" s="18">
        <f t="shared" si="20"/>
        <v>0</v>
      </c>
      <c r="K99" s="18">
        <f t="shared" si="21"/>
        <v>0</v>
      </c>
    </row>
    <row r="100" spans="1:11" ht="75" x14ac:dyDescent="0.25">
      <c r="A100" s="4" t="s">
        <v>44</v>
      </c>
      <c r="B100" s="16" t="s">
        <v>11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8.75" x14ac:dyDescent="0.25">
      <c r="A101" s="4" t="s">
        <v>58</v>
      </c>
      <c r="B101" s="16" t="s">
        <v>43</v>
      </c>
      <c r="C101" s="18"/>
      <c r="D101" s="18"/>
      <c r="E101" s="18">
        <f t="shared" si="15"/>
        <v>0</v>
      </c>
      <c r="F101" s="18">
        <f t="shared" si="16"/>
        <v>0</v>
      </c>
      <c r="G101" s="18">
        <f t="shared" si="17"/>
        <v>0</v>
      </c>
      <c r="H101" s="18">
        <f t="shared" si="18"/>
        <v>0</v>
      </c>
      <c r="I101" s="18">
        <f t="shared" si="19"/>
        <v>0</v>
      </c>
      <c r="J101" s="18">
        <f t="shared" si="20"/>
        <v>0</v>
      </c>
      <c r="K101" s="18">
        <f t="shared" si="21"/>
        <v>0</v>
      </c>
    </row>
    <row r="102" spans="1:11" ht="75" x14ac:dyDescent="0.25">
      <c r="A102" s="4" t="s">
        <v>44</v>
      </c>
      <c r="B102" s="16" t="s">
        <v>11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37.5" x14ac:dyDescent="0.25">
      <c r="A103" s="3" t="s">
        <v>59</v>
      </c>
      <c r="B103" s="16" t="s">
        <v>43</v>
      </c>
      <c r="C103" s="18"/>
      <c r="D103" s="18"/>
      <c r="E103" s="18">
        <f t="shared" si="15"/>
        <v>0</v>
      </c>
      <c r="F103" s="18">
        <f t="shared" si="16"/>
        <v>0</v>
      </c>
      <c r="G103" s="18">
        <f t="shared" si="17"/>
        <v>0</v>
      </c>
      <c r="H103" s="18">
        <f t="shared" si="18"/>
        <v>0</v>
      </c>
      <c r="I103" s="18">
        <f t="shared" si="19"/>
        <v>0</v>
      </c>
      <c r="J103" s="18">
        <f t="shared" si="20"/>
        <v>0</v>
      </c>
      <c r="K103" s="18">
        <f t="shared" si="21"/>
        <v>0</v>
      </c>
    </row>
    <row r="104" spans="1:11" ht="75" x14ac:dyDescent="0.25">
      <c r="A104" s="4" t="s">
        <v>44</v>
      </c>
      <c r="B104" s="16" t="s">
        <v>11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12.5" x14ac:dyDescent="0.25">
      <c r="A105" s="3" t="s">
        <v>60</v>
      </c>
      <c r="B105" s="16" t="s">
        <v>43</v>
      </c>
      <c r="C105" s="18"/>
      <c r="D105" s="18"/>
      <c r="E105" s="18">
        <f t="shared" si="15"/>
        <v>0</v>
      </c>
      <c r="F105" s="18">
        <f t="shared" si="16"/>
        <v>0</v>
      </c>
      <c r="G105" s="18">
        <f t="shared" si="17"/>
        <v>0</v>
      </c>
      <c r="H105" s="18">
        <f t="shared" si="18"/>
        <v>0</v>
      </c>
      <c r="I105" s="18">
        <f t="shared" si="19"/>
        <v>0</v>
      </c>
      <c r="J105" s="18">
        <f t="shared" si="20"/>
        <v>0</v>
      </c>
      <c r="K105" s="18">
        <f t="shared" si="21"/>
        <v>0</v>
      </c>
    </row>
    <row r="106" spans="1:11" ht="75" x14ac:dyDescent="0.25">
      <c r="A106" s="4" t="s">
        <v>44</v>
      </c>
      <c r="B106" s="16" t="s">
        <v>11</v>
      </c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37.5" x14ac:dyDescent="0.25">
      <c r="A107" s="3" t="s">
        <v>61</v>
      </c>
      <c r="B107" s="16" t="s">
        <v>43</v>
      </c>
      <c r="C107" s="18"/>
      <c r="D107" s="18"/>
      <c r="E107" s="18">
        <f t="shared" si="15"/>
        <v>0</v>
      </c>
      <c r="F107" s="18">
        <f t="shared" si="16"/>
        <v>0</v>
      </c>
      <c r="G107" s="18">
        <f t="shared" si="17"/>
        <v>0</v>
      </c>
      <c r="H107" s="18">
        <f t="shared" si="18"/>
        <v>0</v>
      </c>
      <c r="I107" s="18">
        <f t="shared" si="19"/>
        <v>0</v>
      </c>
      <c r="J107" s="18">
        <f t="shared" si="20"/>
        <v>0</v>
      </c>
      <c r="K107" s="18">
        <f t="shared" si="21"/>
        <v>0</v>
      </c>
    </row>
    <row r="108" spans="1:11" ht="75" x14ac:dyDescent="0.25">
      <c r="A108" s="4" t="s">
        <v>44</v>
      </c>
      <c r="B108" s="16" t="s">
        <v>11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56.25" x14ac:dyDescent="0.25">
      <c r="A109" s="4" t="s">
        <v>62</v>
      </c>
      <c r="B109" s="16" t="s">
        <v>43</v>
      </c>
      <c r="C109" s="18"/>
      <c r="D109" s="18"/>
      <c r="E109" s="18">
        <f t="shared" si="15"/>
        <v>0</v>
      </c>
      <c r="F109" s="18">
        <f t="shared" si="16"/>
        <v>0</v>
      </c>
      <c r="G109" s="18">
        <f t="shared" si="17"/>
        <v>0</v>
      </c>
      <c r="H109" s="18">
        <f t="shared" si="18"/>
        <v>0</v>
      </c>
      <c r="I109" s="18">
        <f t="shared" si="19"/>
        <v>0</v>
      </c>
      <c r="J109" s="18">
        <f t="shared" si="20"/>
        <v>0</v>
      </c>
      <c r="K109" s="18">
        <f t="shared" si="21"/>
        <v>0</v>
      </c>
    </row>
    <row r="110" spans="1:11" ht="75" x14ac:dyDescent="0.25">
      <c r="A110" s="4" t="s">
        <v>44</v>
      </c>
      <c r="B110" s="16" t="s">
        <v>11</v>
      </c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37.5" x14ac:dyDescent="0.25">
      <c r="A111" s="3" t="s">
        <v>63</v>
      </c>
      <c r="B111" s="16" t="s">
        <v>43</v>
      </c>
      <c r="C111" s="18"/>
      <c r="D111" s="18"/>
      <c r="E111" s="18">
        <f t="shared" si="15"/>
        <v>0</v>
      </c>
      <c r="F111" s="18">
        <f t="shared" si="16"/>
        <v>0</v>
      </c>
      <c r="G111" s="18">
        <f t="shared" si="17"/>
        <v>0</v>
      </c>
      <c r="H111" s="18">
        <f t="shared" si="18"/>
        <v>0</v>
      </c>
      <c r="I111" s="18">
        <f t="shared" si="19"/>
        <v>0</v>
      </c>
      <c r="J111" s="18">
        <f t="shared" si="20"/>
        <v>0</v>
      </c>
      <c r="K111" s="18">
        <f t="shared" si="21"/>
        <v>0</v>
      </c>
    </row>
    <row r="112" spans="1:11" ht="75" x14ac:dyDescent="0.25">
      <c r="A112" s="4" t="s">
        <v>44</v>
      </c>
      <c r="B112" s="16" t="s">
        <v>11</v>
      </c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37.5" x14ac:dyDescent="0.25">
      <c r="A113" s="3" t="s">
        <v>64</v>
      </c>
      <c r="B113" s="16" t="s">
        <v>43</v>
      </c>
      <c r="C113" s="18"/>
      <c r="D113" s="18"/>
      <c r="E113" s="18">
        <f t="shared" si="15"/>
        <v>0</v>
      </c>
      <c r="F113" s="18">
        <f t="shared" si="16"/>
        <v>0</v>
      </c>
      <c r="G113" s="18">
        <f t="shared" si="17"/>
        <v>0</v>
      </c>
      <c r="H113" s="18">
        <f t="shared" si="18"/>
        <v>0</v>
      </c>
      <c r="I113" s="18">
        <f t="shared" si="19"/>
        <v>0</v>
      </c>
      <c r="J113" s="18">
        <f t="shared" si="20"/>
        <v>0</v>
      </c>
      <c r="K113" s="18">
        <f t="shared" si="21"/>
        <v>0</v>
      </c>
    </row>
    <row r="114" spans="1:11" ht="75" x14ac:dyDescent="0.25">
      <c r="A114" s="4" t="s">
        <v>44</v>
      </c>
      <c r="B114" s="16" t="s">
        <v>11</v>
      </c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75" x14ac:dyDescent="0.25">
      <c r="A115" s="3" t="s">
        <v>65</v>
      </c>
      <c r="B115" s="16" t="s">
        <v>43</v>
      </c>
      <c r="C115" s="18"/>
      <c r="D115" s="18"/>
      <c r="E115" s="18">
        <f t="shared" si="15"/>
        <v>0</v>
      </c>
      <c r="F115" s="18">
        <f t="shared" si="16"/>
        <v>0</v>
      </c>
      <c r="G115" s="18">
        <f t="shared" si="17"/>
        <v>0</v>
      </c>
      <c r="H115" s="18">
        <f t="shared" si="18"/>
        <v>0</v>
      </c>
      <c r="I115" s="18">
        <f t="shared" si="19"/>
        <v>0</v>
      </c>
      <c r="J115" s="18">
        <f t="shared" si="20"/>
        <v>0</v>
      </c>
      <c r="K115" s="18">
        <f t="shared" si="21"/>
        <v>0</v>
      </c>
    </row>
    <row r="116" spans="1:11" ht="75" x14ac:dyDescent="0.25">
      <c r="A116" s="4" t="s">
        <v>44</v>
      </c>
      <c r="B116" s="16" t="s">
        <v>11</v>
      </c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37.5" x14ac:dyDescent="0.25">
      <c r="A117" s="4" t="s">
        <v>66</v>
      </c>
      <c r="B117" s="16" t="s">
        <v>43</v>
      </c>
      <c r="C117" s="18"/>
      <c r="D117" s="18"/>
      <c r="E117" s="18">
        <f t="shared" si="15"/>
        <v>0</v>
      </c>
      <c r="F117" s="18">
        <f t="shared" si="16"/>
        <v>0</v>
      </c>
      <c r="G117" s="18">
        <f t="shared" si="17"/>
        <v>0</v>
      </c>
      <c r="H117" s="18">
        <f t="shared" si="18"/>
        <v>0</v>
      </c>
      <c r="I117" s="18">
        <f t="shared" si="19"/>
        <v>0</v>
      </c>
      <c r="J117" s="18">
        <f t="shared" si="20"/>
        <v>0</v>
      </c>
      <c r="K117" s="18">
        <f t="shared" si="21"/>
        <v>0</v>
      </c>
    </row>
    <row r="118" spans="1:11" ht="75" x14ac:dyDescent="0.25">
      <c r="A118" s="4" t="s">
        <v>44</v>
      </c>
      <c r="B118" s="16" t="s">
        <v>11</v>
      </c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56.25" x14ac:dyDescent="0.25">
      <c r="A119" s="3" t="s">
        <v>67</v>
      </c>
      <c r="B119" s="16" t="s">
        <v>43</v>
      </c>
      <c r="C119" s="18"/>
      <c r="D119" s="18"/>
      <c r="E119" s="18">
        <f t="shared" si="15"/>
        <v>0</v>
      </c>
      <c r="F119" s="18">
        <f t="shared" si="16"/>
        <v>0</v>
      </c>
      <c r="G119" s="18">
        <f t="shared" si="17"/>
        <v>0</v>
      </c>
      <c r="H119" s="18">
        <f t="shared" si="18"/>
        <v>0</v>
      </c>
      <c r="I119" s="18">
        <f t="shared" si="19"/>
        <v>0</v>
      </c>
      <c r="J119" s="18">
        <f t="shared" si="20"/>
        <v>0</v>
      </c>
      <c r="K119" s="18">
        <f t="shared" si="21"/>
        <v>0</v>
      </c>
    </row>
    <row r="120" spans="1:11" ht="75" x14ac:dyDescent="0.25">
      <c r="A120" s="4" t="s">
        <v>44</v>
      </c>
      <c r="B120" s="16" t="s">
        <v>11</v>
      </c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37.5" x14ac:dyDescent="0.25">
      <c r="A121" s="3" t="s">
        <v>68</v>
      </c>
      <c r="B121" s="16" t="s">
        <v>43</v>
      </c>
      <c r="C121" s="18"/>
      <c r="D121" s="18"/>
      <c r="E121" s="18">
        <f t="shared" si="15"/>
        <v>0</v>
      </c>
      <c r="F121" s="18">
        <f t="shared" si="16"/>
        <v>0</v>
      </c>
      <c r="G121" s="18">
        <f t="shared" si="17"/>
        <v>0</v>
      </c>
      <c r="H121" s="18">
        <f t="shared" si="18"/>
        <v>0</v>
      </c>
      <c r="I121" s="18">
        <f t="shared" si="19"/>
        <v>0</v>
      </c>
      <c r="J121" s="18">
        <f t="shared" si="20"/>
        <v>0</v>
      </c>
      <c r="K121" s="18">
        <f t="shared" si="21"/>
        <v>0</v>
      </c>
    </row>
    <row r="122" spans="1:11" ht="75" x14ac:dyDescent="0.25">
      <c r="A122" s="4" t="s">
        <v>44</v>
      </c>
      <c r="B122" s="16" t="s">
        <v>11</v>
      </c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56.25" x14ac:dyDescent="0.25">
      <c r="A123" s="4" t="s">
        <v>69</v>
      </c>
      <c r="B123" s="16" t="s">
        <v>43</v>
      </c>
      <c r="C123" s="18"/>
      <c r="D123" s="18"/>
      <c r="E123" s="18">
        <f t="shared" si="15"/>
        <v>0</v>
      </c>
      <c r="F123" s="18">
        <f t="shared" si="16"/>
        <v>0</v>
      </c>
      <c r="G123" s="18">
        <f t="shared" si="17"/>
        <v>0</v>
      </c>
      <c r="H123" s="18">
        <f t="shared" si="18"/>
        <v>0</v>
      </c>
      <c r="I123" s="18">
        <f t="shared" si="19"/>
        <v>0</v>
      </c>
      <c r="J123" s="18">
        <f t="shared" si="20"/>
        <v>0</v>
      </c>
      <c r="K123" s="18">
        <f t="shared" si="21"/>
        <v>0</v>
      </c>
    </row>
    <row r="124" spans="1:11" ht="75" x14ac:dyDescent="0.25">
      <c r="A124" s="4" t="s">
        <v>44</v>
      </c>
      <c r="B124" s="16" t="s">
        <v>11</v>
      </c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56.25" x14ac:dyDescent="0.25">
      <c r="A125" s="3" t="s">
        <v>70</v>
      </c>
      <c r="B125" s="16" t="s">
        <v>43</v>
      </c>
      <c r="C125" s="18"/>
      <c r="D125" s="18"/>
      <c r="E125" s="18">
        <f t="shared" si="15"/>
        <v>0</v>
      </c>
      <c r="F125" s="18">
        <f t="shared" si="16"/>
        <v>0</v>
      </c>
      <c r="G125" s="18">
        <f t="shared" si="17"/>
        <v>0</v>
      </c>
      <c r="H125" s="18">
        <f t="shared" si="18"/>
        <v>0</v>
      </c>
      <c r="I125" s="18">
        <f t="shared" si="19"/>
        <v>0</v>
      </c>
      <c r="J125" s="18">
        <f t="shared" si="20"/>
        <v>0</v>
      </c>
      <c r="K125" s="18">
        <f t="shared" si="21"/>
        <v>0</v>
      </c>
    </row>
    <row r="126" spans="1:11" ht="75" x14ac:dyDescent="0.25">
      <c r="A126" s="4" t="s">
        <v>44</v>
      </c>
      <c r="B126" s="16" t="s">
        <v>11</v>
      </c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37.5" x14ac:dyDescent="0.25">
      <c r="A127" s="4" t="s">
        <v>71</v>
      </c>
      <c r="B127" s="16"/>
      <c r="C127" s="18"/>
      <c r="D127" s="18"/>
      <c r="E127" s="18">
        <f t="shared" si="15"/>
        <v>0</v>
      </c>
      <c r="F127" s="18">
        <f t="shared" si="16"/>
        <v>0</v>
      </c>
      <c r="G127" s="18">
        <f t="shared" si="17"/>
        <v>0</v>
      </c>
      <c r="H127" s="18">
        <f t="shared" si="18"/>
        <v>0</v>
      </c>
      <c r="I127" s="18">
        <f t="shared" si="19"/>
        <v>0</v>
      </c>
      <c r="J127" s="18">
        <f t="shared" si="20"/>
        <v>0</v>
      </c>
      <c r="K127" s="18">
        <f t="shared" si="21"/>
        <v>0</v>
      </c>
    </row>
    <row r="128" spans="1:11" ht="75" x14ac:dyDescent="0.25">
      <c r="A128" s="4" t="s">
        <v>44</v>
      </c>
      <c r="B128" s="16" t="s">
        <v>11</v>
      </c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56.25" x14ac:dyDescent="0.25">
      <c r="A129" s="3" t="s">
        <v>72</v>
      </c>
      <c r="B129" s="16" t="s">
        <v>43</v>
      </c>
      <c r="C129" s="18"/>
      <c r="D129" s="18"/>
      <c r="E129" s="18">
        <f t="shared" si="15"/>
        <v>0</v>
      </c>
      <c r="F129" s="18">
        <f t="shared" si="16"/>
        <v>0</v>
      </c>
      <c r="G129" s="18">
        <f t="shared" si="17"/>
        <v>0</v>
      </c>
      <c r="H129" s="18">
        <f t="shared" si="18"/>
        <v>0</v>
      </c>
      <c r="I129" s="18">
        <f t="shared" si="19"/>
        <v>0</v>
      </c>
      <c r="J129" s="18">
        <f t="shared" si="20"/>
        <v>0</v>
      </c>
      <c r="K129" s="18">
        <f t="shared" si="21"/>
        <v>0</v>
      </c>
    </row>
    <row r="130" spans="1:11" ht="75" x14ac:dyDescent="0.25">
      <c r="A130" s="4" t="s">
        <v>44</v>
      </c>
      <c r="B130" s="16" t="s">
        <v>11</v>
      </c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56.25" x14ac:dyDescent="0.25">
      <c r="A131" s="3" t="s">
        <v>73</v>
      </c>
      <c r="B131" s="16" t="s">
        <v>43</v>
      </c>
      <c r="C131" s="18"/>
      <c r="D131" s="18"/>
      <c r="E131" s="18">
        <f t="shared" si="15"/>
        <v>0</v>
      </c>
      <c r="F131" s="18">
        <f t="shared" si="16"/>
        <v>0</v>
      </c>
      <c r="G131" s="18">
        <f t="shared" si="17"/>
        <v>0</v>
      </c>
      <c r="H131" s="18">
        <f t="shared" si="18"/>
        <v>0</v>
      </c>
      <c r="I131" s="18">
        <f t="shared" si="19"/>
        <v>0</v>
      </c>
      <c r="J131" s="18">
        <f t="shared" si="20"/>
        <v>0</v>
      </c>
      <c r="K131" s="18">
        <f t="shared" si="21"/>
        <v>0</v>
      </c>
    </row>
    <row r="132" spans="1:11" ht="75" x14ac:dyDescent="0.25">
      <c r="A132" s="4" t="s">
        <v>44</v>
      </c>
      <c r="B132" s="16" t="s">
        <v>11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56.25" x14ac:dyDescent="0.25">
      <c r="A133" s="4" t="s">
        <v>74</v>
      </c>
      <c r="B133" s="16"/>
      <c r="C133" s="18"/>
      <c r="D133" s="18"/>
      <c r="E133" s="18">
        <f t="shared" si="15"/>
        <v>0</v>
      </c>
      <c r="F133" s="18">
        <f t="shared" si="16"/>
        <v>0</v>
      </c>
      <c r="G133" s="18">
        <f t="shared" si="17"/>
        <v>0</v>
      </c>
      <c r="H133" s="18">
        <f t="shared" si="18"/>
        <v>0</v>
      </c>
      <c r="I133" s="18">
        <f t="shared" si="19"/>
        <v>0</v>
      </c>
      <c r="J133" s="18">
        <f t="shared" si="20"/>
        <v>0</v>
      </c>
      <c r="K133" s="18">
        <f t="shared" si="21"/>
        <v>0</v>
      </c>
    </row>
    <row r="134" spans="1:11" ht="75" x14ac:dyDescent="0.25">
      <c r="A134" s="4" t="s">
        <v>44</v>
      </c>
      <c r="B134" s="16" t="s">
        <v>11</v>
      </c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8.75" x14ac:dyDescent="0.25">
      <c r="A135" s="3" t="s">
        <v>75</v>
      </c>
      <c r="B135" s="16" t="s">
        <v>43</v>
      </c>
      <c r="C135" s="18"/>
      <c r="D135" s="18"/>
      <c r="E135" s="18">
        <f t="shared" si="15"/>
        <v>0</v>
      </c>
      <c r="F135" s="18">
        <f t="shared" si="16"/>
        <v>0</v>
      </c>
      <c r="G135" s="18">
        <f t="shared" si="17"/>
        <v>0</v>
      </c>
      <c r="H135" s="18">
        <f t="shared" si="18"/>
        <v>0</v>
      </c>
      <c r="I135" s="18">
        <f t="shared" si="19"/>
        <v>0</v>
      </c>
      <c r="J135" s="18">
        <f t="shared" si="20"/>
        <v>0</v>
      </c>
      <c r="K135" s="18">
        <f t="shared" si="21"/>
        <v>0</v>
      </c>
    </row>
    <row r="136" spans="1:11" ht="75" x14ac:dyDescent="0.25">
      <c r="A136" s="4" t="s">
        <v>44</v>
      </c>
      <c r="B136" s="16" t="s">
        <v>11</v>
      </c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37.5" x14ac:dyDescent="0.25">
      <c r="A137" s="3" t="s">
        <v>76</v>
      </c>
      <c r="B137" s="16" t="s">
        <v>43</v>
      </c>
      <c r="C137" s="18"/>
      <c r="D137" s="18"/>
      <c r="E137" s="18">
        <f t="shared" si="15"/>
        <v>0</v>
      </c>
      <c r="F137" s="18">
        <f t="shared" si="16"/>
        <v>0</v>
      </c>
      <c r="G137" s="18">
        <f t="shared" si="17"/>
        <v>0</v>
      </c>
      <c r="H137" s="18">
        <f t="shared" si="18"/>
        <v>0</v>
      </c>
      <c r="I137" s="18">
        <f t="shared" si="19"/>
        <v>0</v>
      </c>
      <c r="J137" s="18">
        <f t="shared" si="20"/>
        <v>0</v>
      </c>
      <c r="K137" s="18">
        <f t="shared" si="21"/>
        <v>0</v>
      </c>
    </row>
    <row r="138" spans="1:11" ht="75" x14ac:dyDescent="0.25">
      <c r="A138" s="4" t="s">
        <v>44</v>
      </c>
      <c r="B138" s="16" t="s">
        <v>11</v>
      </c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75" x14ac:dyDescent="0.25">
      <c r="A139" s="4" t="s">
        <v>77</v>
      </c>
      <c r="B139" s="6" t="s">
        <v>47</v>
      </c>
      <c r="C139" s="39">
        <v>63.706000000000003</v>
      </c>
      <c r="D139" s="39">
        <v>1148.422</v>
      </c>
      <c r="E139" s="39">
        <v>453.3</v>
      </c>
      <c r="F139" s="18">
        <f>E139*1.093</f>
        <v>495.45690000000002</v>
      </c>
      <c r="G139" s="18">
        <f t="shared" si="17"/>
        <v>498.63000000000005</v>
      </c>
      <c r="H139" s="18">
        <f t="shared" si="18"/>
        <v>534.10253820000003</v>
      </c>
      <c r="I139" s="18">
        <f t="shared" si="19"/>
        <v>538.52040000000011</v>
      </c>
      <c r="J139" s="18">
        <f t="shared" si="20"/>
        <v>574.69433110320006</v>
      </c>
      <c r="K139" s="18">
        <f>I139*1.08</f>
        <v>581.60203200000012</v>
      </c>
    </row>
    <row r="140" spans="1:11" ht="75" x14ac:dyDescent="0.25">
      <c r="A140" s="4" t="s">
        <v>44</v>
      </c>
      <c r="B140" s="6" t="s">
        <v>11</v>
      </c>
      <c r="C140" s="39"/>
      <c r="D140" s="39"/>
      <c r="E140" s="39"/>
      <c r="F140" s="18"/>
      <c r="G140" s="18"/>
      <c r="H140" s="18"/>
      <c r="I140" s="18"/>
      <c r="J140" s="18"/>
      <c r="K140" s="18"/>
    </row>
    <row r="141" spans="1:11" ht="93.75" x14ac:dyDescent="0.25">
      <c r="A141" s="4" t="s">
        <v>78</v>
      </c>
      <c r="B141" s="6" t="s">
        <v>47</v>
      </c>
      <c r="C141" s="39">
        <v>3.706</v>
      </c>
      <c r="D141" s="39">
        <v>831.29</v>
      </c>
      <c r="E141" s="39">
        <v>832</v>
      </c>
      <c r="F141" s="18">
        <f t="shared" si="16"/>
        <v>909.37599999999998</v>
      </c>
      <c r="G141" s="18">
        <f t="shared" si="17"/>
        <v>915.2</v>
      </c>
      <c r="H141" s="18">
        <f t="shared" si="18"/>
        <v>980.30732799999998</v>
      </c>
      <c r="I141" s="18">
        <f t="shared" si="19"/>
        <v>988.41600000000017</v>
      </c>
      <c r="J141" s="18">
        <f t="shared" si="20"/>
        <v>1054.810684928</v>
      </c>
      <c r="K141" s="18">
        <f>I141*1.08</f>
        <v>1067.4892800000002</v>
      </c>
    </row>
    <row r="142" spans="1:11" ht="75" x14ac:dyDescent="0.25">
      <c r="A142" s="4" t="s">
        <v>44</v>
      </c>
      <c r="B142" s="6" t="s">
        <v>11</v>
      </c>
      <c r="C142" s="39"/>
      <c r="D142" s="39"/>
      <c r="E142" s="39"/>
      <c r="F142" s="18"/>
      <c r="G142" s="18"/>
      <c r="H142" s="18"/>
      <c r="I142" s="18"/>
      <c r="J142" s="18"/>
      <c r="K142" s="18"/>
    </row>
    <row r="143" spans="1:11" ht="75" x14ac:dyDescent="0.25">
      <c r="A143" s="4" t="s">
        <v>79</v>
      </c>
      <c r="B143" s="6" t="s">
        <v>47</v>
      </c>
      <c r="C143" s="39">
        <v>489.47399999999999</v>
      </c>
      <c r="D143" s="39">
        <v>723.29300000000001</v>
      </c>
      <c r="E143" s="39">
        <v>724</v>
      </c>
      <c r="F143" s="18">
        <f t="shared" si="16"/>
        <v>791.33199999999999</v>
      </c>
      <c r="G143" s="18">
        <f t="shared" si="17"/>
        <v>796.40000000000009</v>
      </c>
      <c r="H143" s="18">
        <f t="shared" si="18"/>
        <v>853.05589600000008</v>
      </c>
      <c r="I143" s="18">
        <f t="shared" si="19"/>
        <v>860.11200000000019</v>
      </c>
      <c r="J143" s="18">
        <f t="shared" si="20"/>
        <v>917.88814409600013</v>
      </c>
      <c r="K143" s="18">
        <f>I143*1.08</f>
        <v>928.92096000000026</v>
      </c>
    </row>
    <row r="144" spans="1:11" ht="75" x14ac:dyDescent="0.25">
      <c r="A144" s="4" t="s">
        <v>44</v>
      </c>
      <c r="B144" s="6" t="s">
        <v>11</v>
      </c>
      <c r="C144" s="39"/>
      <c r="D144" s="39"/>
      <c r="E144" s="39"/>
      <c r="F144" s="18"/>
      <c r="G144" s="18"/>
      <c r="H144" s="18"/>
      <c r="I144" s="18"/>
      <c r="J144" s="18"/>
      <c r="K144" s="18"/>
    </row>
    <row r="145" spans="1:11" ht="75" x14ac:dyDescent="0.25">
      <c r="A145" s="4" t="s">
        <v>80</v>
      </c>
      <c r="B145" s="6" t="s">
        <v>47</v>
      </c>
      <c r="C145" s="39">
        <v>857.096</v>
      </c>
      <c r="D145" s="39">
        <v>108.533</v>
      </c>
      <c r="E145" s="39">
        <v>110</v>
      </c>
      <c r="F145" s="18">
        <f t="shared" ref="F145:F169" si="22">E145*1.093</f>
        <v>120.22999999999999</v>
      </c>
      <c r="G145" s="18">
        <f t="shared" ref="G145:G169" si="23">E145*1.1</f>
        <v>121.00000000000001</v>
      </c>
      <c r="H145" s="18">
        <f t="shared" ref="H145:H169" si="24">F145*1.078</f>
        <v>129.60793999999999</v>
      </c>
      <c r="I145" s="18">
        <f t="shared" ref="I145:I169" si="25">G145*1.08</f>
        <v>130.68000000000004</v>
      </c>
      <c r="J145" s="18">
        <f t="shared" ref="J145:J169" si="26">H145*1.076</f>
        <v>139.45814343999999</v>
      </c>
      <c r="K145" s="18">
        <f>I145*1.08</f>
        <v>141.13440000000006</v>
      </c>
    </row>
    <row r="146" spans="1:11" ht="75" x14ac:dyDescent="0.25">
      <c r="A146" s="4" t="s">
        <v>44</v>
      </c>
      <c r="B146" s="6" t="s">
        <v>11</v>
      </c>
      <c r="C146" s="39"/>
      <c r="D146" s="39"/>
      <c r="E146" s="39"/>
      <c r="F146" s="18"/>
      <c r="G146" s="18"/>
      <c r="H146" s="18"/>
      <c r="I146" s="18"/>
      <c r="J146" s="18"/>
      <c r="K146" s="18"/>
    </row>
    <row r="147" spans="1:11" ht="75" x14ac:dyDescent="0.25">
      <c r="A147" s="4" t="s">
        <v>81</v>
      </c>
      <c r="B147" s="6" t="s">
        <v>47</v>
      </c>
      <c r="C147" s="39">
        <v>22.34</v>
      </c>
      <c r="D147" s="39">
        <v>496</v>
      </c>
      <c r="E147" s="39">
        <v>500</v>
      </c>
      <c r="F147" s="18">
        <f t="shared" si="22"/>
        <v>546.5</v>
      </c>
      <c r="G147" s="18">
        <f t="shared" si="23"/>
        <v>550</v>
      </c>
      <c r="H147" s="18">
        <f t="shared" si="24"/>
        <v>589.12700000000007</v>
      </c>
      <c r="I147" s="18">
        <f t="shared" si="25"/>
        <v>594</v>
      </c>
      <c r="J147" s="18">
        <f t="shared" si="26"/>
        <v>633.90065200000015</v>
      </c>
      <c r="K147" s="18">
        <f>I147*1.08</f>
        <v>641.5200000000001</v>
      </c>
    </row>
    <row r="148" spans="1:11" ht="75" x14ac:dyDescent="0.25">
      <c r="A148" s="4" t="s">
        <v>44</v>
      </c>
      <c r="B148" s="6" t="s">
        <v>11</v>
      </c>
      <c r="C148" s="39"/>
      <c r="D148" s="39"/>
      <c r="E148" s="39"/>
      <c r="F148" s="18"/>
      <c r="G148" s="18"/>
      <c r="H148" s="18"/>
      <c r="I148" s="18"/>
      <c r="J148" s="18"/>
      <c r="K148" s="18"/>
    </row>
    <row r="149" spans="1:11" ht="75" x14ac:dyDescent="0.25">
      <c r="A149" s="4" t="s">
        <v>82</v>
      </c>
      <c r="B149" s="6" t="s">
        <v>47</v>
      </c>
      <c r="C149" s="39">
        <v>2319.306</v>
      </c>
      <c r="D149" s="39">
        <v>939.80100000000004</v>
      </c>
      <c r="E149" s="39">
        <v>941</v>
      </c>
      <c r="F149" s="18">
        <f t="shared" si="22"/>
        <v>1028.5129999999999</v>
      </c>
      <c r="G149" s="18">
        <f t="shared" si="23"/>
        <v>1035.1000000000001</v>
      </c>
      <c r="H149" s="18">
        <f t="shared" si="24"/>
        <v>1108.737014</v>
      </c>
      <c r="I149" s="18">
        <f t="shared" si="25"/>
        <v>1117.9080000000001</v>
      </c>
      <c r="J149" s="18">
        <f t="shared" si="26"/>
        <v>1193.001027064</v>
      </c>
      <c r="K149" s="18">
        <f>I149*1.08</f>
        <v>1207.3406400000001</v>
      </c>
    </row>
    <row r="150" spans="1:11" ht="75" x14ac:dyDescent="0.25">
      <c r="A150" s="4" t="s">
        <v>44</v>
      </c>
      <c r="B150" s="6" t="s">
        <v>11</v>
      </c>
      <c r="C150" s="39"/>
      <c r="D150" s="39"/>
      <c r="E150" s="39"/>
      <c r="F150" s="18"/>
      <c r="G150" s="18"/>
      <c r="H150" s="18"/>
      <c r="I150" s="18"/>
      <c r="J150" s="18"/>
      <c r="K150" s="18"/>
    </row>
    <row r="151" spans="1:11" ht="75" x14ac:dyDescent="0.25">
      <c r="A151" s="4" t="s">
        <v>83</v>
      </c>
      <c r="B151" s="6" t="s">
        <v>47</v>
      </c>
      <c r="C151" s="39">
        <v>463.56400000000002</v>
      </c>
      <c r="D151" s="39">
        <v>395.81</v>
      </c>
      <c r="E151" s="39">
        <v>397</v>
      </c>
      <c r="F151" s="18">
        <f t="shared" si="22"/>
        <v>433.92099999999999</v>
      </c>
      <c r="G151" s="18">
        <f t="shared" si="23"/>
        <v>436.70000000000005</v>
      </c>
      <c r="H151" s="18">
        <f t="shared" si="24"/>
        <v>467.76683800000001</v>
      </c>
      <c r="I151" s="18">
        <f t="shared" si="25"/>
        <v>471.63600000000008</v>
      </c>
      <c r="J151" s="18">
        <f t="shared" si="26"/>
        <v>503.31711768800005</v>
      </c>
      <c r="K151" s="18">
        <f>I151*1.08</f>
        <v>509.36688000000009</v>
      </c>
    </row>
    <row r="152" spans="1:11" ht="75" x14ac:dyDescent="0.25">
      <c r="A152" s="4" t="s">
        <v>44</v>
      </c>
      <c r="B152" s="6" t="s">
        <v>11</v>
      </c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75" x14ac:dyDescent="0.25">
      <c r="A153" s="4" t="s">
        <v>84</v>
      </c>
      <c r="B153" s="6" t="s">
        <v>47</v>
      </c>
      <c r="C153" s="18">
        <v>75.149000000000001</v>
      </c>
      <c r="D153" s="18">
        <v>102.908</v>
      </c>
      <c r="E153" s="18">
        <v>103</v>
      </c>
      <c r="F153" s="18">
        <f t="shared" si="22"/>
        <v>112.57899999999999</v>
      </c>
      <c r="G153" s="18">
        <f t="shared" si="23"/>
        <v>113.30000000000001</v>
      </c>
      <c r="H153" s="18">
        <f t="shared" si="24"/>
        <v>121.360162</v>
      </c>
      <c r="I153" s="18">
        <f t="shared" si="25"/>
        <v>122.36400000000002</v>
      </c>
      <c r="J153" s="18">
        <f t="shared" si="26"/>
        <v>130.58353431200001</v>
      </c>
      <c r="K153" s="18">
        <f>I153*1.08</f>
        <v>132.15312000000003</v>
      </c>
    </row>
    <row r="154" spans="1:11" ht="75" x14ac:dyDescent="0.25">
      <c r="A154" s="4" t="s">
        <v>44</v>
      </c>
      <c r="B154" s="6" t="s">
        <v>11</v>
      </c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75" x14ac:dyDescent="0.25">
      <c r="A155" s="4" t="s">
        <v>85</v>
      </c>
      <c r="B155" s="6" t="s">
        <v>47</v>
      </c>
      <c r="C155" s="18">
        <v>23.472999999999999</v>
      </c>
      <c r="D155" s="18">
        <v>11.32</v>
      </c>
      <c r="E155" s="18">
        <f t="shared" ref="E155:E169" si="27">D155*1.025</f>
        <v>11.603</v>
      </c>
      <c r="F155" s="18">
        <f t="shared" si="22"/>
        <v>12.682079</v>
      </c>
      <c r="G155" s="18">
        <f t="shared" si="23"/>
        <v>12.763300000000001</v>
      </c>
      <c r="H155" s="18">
        <f t="shared" si="24"/>
        <v>13.671281162000001</v>
      </c>
      <c r="I155" s="18">
        <f t="shared" si="25"/>
        <v>13.784364000000002</v>
      </c>
      <c r="J155" s="18">
        <f t="shared" si="26"/>
        <v>14.710298530312002</v>
      </c>
      <c r="K155" s="18">
        <f>I155*1.08</f>
        <v>14.887113120000002</v>
      </c>
    </row>
    <row r="156" spans="1:11" ht="75" x14ac:dyDescent="0.25">
      <c r="A156" s="4" t="s">
        <v>44</v>
      </c>
      <c r="B156" s="6" t="s">
        <v>11</v>
      </c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75" x14ac:dyDescent="0.25">
      <c r="A157" s="4" t="s">
        <v>86</v>
      </c>
      <c r="B157" s="6" t="s">
        <v>47</v>
      </c>
      <c r="C157" s="18">
        <v>27.481000000000002</v>
      </c>
      <c r="D157" s="18">
        <v>21.466999999999999</v>
      </c>
      <c r="E157" s="18">
        <f t="shared" si="27"/>
        <v>22.003674999999998</v>
      </c>
      <c r="F157" s="18">
        <f t="shared" si="22"/>
        <v>24.050016774999996</v>
      </c>
      <c r="G157" s="18">
        <f t="shared" si="23"/>
        <v>24.2040425</v>
      </c>
      <c r="H157" s="18">
        <f t="shared" si="24"/>
        <v>25.925918083449996</v>
      </c>
      <c r="I157" s="18">
        <f t="shared" si="25"/>
        <v>26.140365900000003</v>
      </c>
      <c r="J157" s="18">
        <f t="shared" si="26"/>
        <v>27.896287857792199</v>
      </c>
      <c r="K157" s="18">
        <f>I157*1.08</f>
        <v>28.231595172000006</v>
      </c>
    </row>
    <row r="158" spans="1:11" ht="75" x14ac:dyDescent="0.25">
      <c r="A158" s="4" t="s">
        <v>44</v>
      </c>
      <c r="B158" s="6" t="s">
        <v>11</v>
      </c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75" x14ac:dyDescent="0.25">
      <c r="A159" s="4" t="s">
        <v>87</v>
      </c>
      <c r="B159" s="6" t="s">
        <v>47</v>
      </c>
      <c r="C159" s="39">
        <v>1.639</v>
      </c>
      <c r="D159" s="39">
        <v>283</v>
      </c>
      <c r="E159" s="18">
        <v>284</v>
      </c>
      <c r="F159" s="18">
        <f t="shared" si="22"/>
        <v>310.41199999999998</v>
      </c>
      <c r="G159" s="18">
        <f t="shared" si="23"/>
        <v>312.40000000000003</v>
      </c>
      <c r="H159" s="18">
        <f t="shared" si="24"/>
        <v>334.62413600000002</v>
      </c>
      <c r="I159" s="18">
        <f t="shared" si="25"/>
        <v>337.39200000000005</v>
      </c>
      <c r="J159" s="18">
        <f t="shared" si="26"/>
        <v>360.05557033600007</v>
      </c>
      <c r="K159" s="18">
        <f>I159*1.08</f>
        <v>364.3833600000001</v>
      </c>
    </row>
    <row r="160" spans="1:11" ht="75" x14ac:dyDescent="0.25">
      <c r="A160" s="4" t="s">
        <v>44</v>
      </c>
      <c r="B160" s="6" t="s">
        <v>11</v>
      </c>
      <c r="C160" s="39"/>
      <c r="D160" s="39"/>
      <c r="E160" s="18"/>
      <c r="F160" s="18"/>
      <c r="G160" s="18"/>
      <c r="H160" s="18"/>
      <c r="I160" s="18"/>
      <c r="J160" s="18"/>
      <c r="K160" s="18"/>
    </row>
    <row r="161" spans="1:14" ht="75" x14ac:dyDescent="0.25">
      <c r="A161" s="4" t="s">
        <v>88</v>
      </c>
      <c r="B161" s="6" t="s">
        <v>47</v>
      </c>
      <c r="C161" s="39">
        <v>549.61699999999996</v>
      </c>
      <c r="D161" s="39">
        <v>1537.1120000000001</v>
      </c>
      <c r="E161" s="18">
        <v>1539.4</v>
      </c>
      <c r="F161" s="18">
        <v>1682.7</v>
      </c>
      <c r="G161" s="18">
        <v>1696.5</v>
      </c>
      <c r="H161" s="18">
        <v>1816</v>
      </c>
      <c r="I161" s="18">
        <v>1835.2</v>
      </c>
      <c r="J161" s="18">
        <v>1955.3</v>
      </c>
      <c r="K161" s="18">
        <v>1985.1</v>
      </c>
    </row>
    <row r="162" spans="1:14" ht="75" x14ac:dyDescent="0.25">
      <c r="A162" s="4" t="s">
        <v>44</v>
      </c>
      <c r="B162" s="6" t="s">
        <v>11</v>
      </c>
      <c r="C162" s="27"/>
      <c r="D162" s="27"/>
      <c r="E162" s="18"/>
      <c r="F162" s="18"/>
      <c r="G162" s="18"/>
      <c r="H162" s="18"/>
      <c r="I162" s="18"/>
      <c r="J162" s="18"/>
      <c r="K162" s="18"/>
    </row>
    <row r="163" spans="1:14" ht="75" x14ac:dyDescent="0.25">
      <c r="A163" s="7" t="s">
        <v>89</v>
      </c>
      <c r="B163" s="6" t="s">
        <v>47</v>
      </c>
      <c r="C163" s="39">
        <v>1150.5160000000001</v>
      </c>
      <c r="D163" s="39">
        <v>567.17899999999997</v>
      </c>
      <c r="E163" s="18">
        <v>570</v>
      </c>
      <c r="F163" s="18">
        <f t="shared" si="22"/>
        <v>623.01</v>
      </c>
      <c r="G163" s="18">
        <f t="shared" si="23"/>
        <v>627</v>
      </c>
      <c r="H163" s="18">
        <f t="shared" si="24"/>
        <v>671.60478000000001</v>
      </c>
      <c r="I163" s="18">
        <f t="shared" si="25"/>
        <v>677.16000000000008</v>
      </c>
      <c r="J163" s="18">
        <f t="shared" si="26"/>
        <v>722.64674328000001</v>
      </c>
      <c r="K163" s="18">
        <f>I163*1.08</f>
        <v>731.33280000000013</v>
      </c>
    </row>
    <row r="164" spans="1:14" ht="75" x14ac:dyDescent="0.25">
      <c r="A164" s="4" t="s">
        <v>44</v>
      </c>
      <c r="B164" s="6" t="s">
        <v>11</v>
      </c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4" ht="75" x14ac:dyDescent="0.25">
      <c r="A165" s="4" t="s">
        <v>90</v>
      </c>
      <c r="B165" s="6" t="s">
        <v>47</v>
      </c>
      <c r="C165" s="18">
        <v>745.50599999999997</v>
      </c>
      <c r="D165" s="18">
        <v>696.60199999999998</v>
      </c>
      <c r="E165" s="18">
        <v>697</v>
      </c>
      <c r="F165" s="18">
        <f t="shared" si="22"/>
        <v>761.82100000000003</v>
      </c>
      <c r="G165" s="18">
        <f t="shared" si="23"/>
        <v>766.7</v>
      </c>
      <c r="H165" s="18">
        <f t="shared" si="24"/>
        <v>821.24303800000007</v>
      </c>
      <c r="I165" s="18">
        <f t="shared" si="25"/>
        <v>828.03600000000006</v>
      </c>
      <c r="J165" s="18">
        <f t="shared" si="26"/>
        <v>883.65750888800017</v>
      </c>
      <c r="K165" s="18">
        <f>I165*1.08</f>
        <v>894.27888000000007</v>
      </c>
    </row>
    <row r="166" spans="1:14" ht="75" x14ac:dyDescent="0.25">
      <c r="A166" s="4" t="s">
        <v>44</v>
      </c>
      <c r="B166" s="6" t="s">
        <v>11</v>
      </c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4" ht="75" x14ac:dyDescent="0.25">
      <c r="A167" s="4" t="s">
        <v>91</v>
      </c>
      <c r="B167" s="6" t="s">
        <v>47</v>
      </c>
      <c r="C167" s="18">
        <v>57.503999999999998</v>
      </c>
      <c r="D167" s="18">
        <v>71.635999999999996</v>
      </c>
      <c r="E167" s="18">
        <f t="shared" si="27"/>
        <v>73.426899999999989</v>
      </c>
      <c r="F167" s="18">
        <f t="shared" si="22"/>
        <v>80.255601699999985</v>
      </c>
      <c r="G167" s="18">
        <f t="shared" si="23"/>
        <v>80.769589999999994</v>
      </c>
      <c r="H167" s="18">
        <f t="shared" si="24"/>
        <v>86.515538632599984</v>
      </c>
      <c r="I167" s="18">
        <f t="shared" si="25"/>
        <v>87.231157199999998</v>
      </c>
      <c r="J167" s="18">
        <f t="shared" si="26"/>
        <v>93.090719568677585</v>
      </c>
      <c r="K167" s="18">
        <f>I167*1.08</f>
        <v>94.209649776000006</v>
      </c>
    </row>
    <row r="168" spans="1:14" ht="75" x14ac:dyDescent="0.25">
      <c r="A168" s="4" t="s">
        <v>44</v>
      </c>
      <c r="B168" s="6" t="s">
        <v>11</v>
      </c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4" ht="75" x14ac:dyDescent="0.25">
      <c r="A169" s="4" t="s">
        <v>92</v>
      </c>
      <c r="B169" s="6" t="s">
        <v>47</v>
      </c>
      <c r="C169" s="18">
        <v>4.0579999999999998</v>
      </c>
      <c r="D169" s="18">
        <v>2.7839999999999998</v>
      </c>
      <c r="E169" s="18">
        <f t="shared" si="27"/>
        <v>2.8535999999999997</v>
      </c>
      <c r="F169" s="18">
        <f t="shared" si="22"/>
        <v>3.1189847999999998</v>
      </c>
      <c r="G169" s="18">
        <f t="shared" si="23"/>
        <v>3.13896</v>
      </c>
      <c r="H169" s="18">
        <f t="shared" si="24"/>
        <v>3.3622656144</v>
      </c>
      <c r="I169" s="18">
        <f t="shared" si="25"/>
        <v>3.3900768000000001</v>
      </c>
      <c r="J169" s="18">
        <f t="shared" si="26"/>
        <v>3.6177978010944001</v>
      </c>
      <c r="K169" s="18">
        <f>I169*1.08</f>
        <v>3.6612829440000003</v>
      </c>
    </row>
    <row r="170" spans="1:14" ht="75" x14ac:dyDescent="0.25">
      <c r="A170" s="4" t="s">
        <v>44</v>
      </c>
      <c r="B170" s="6" t="s">
        <v>11</v>
      </c>
      <c r="C170" s="9"/>
      <c r="D170" s="9"/>
      <c r="E170" s="9"/>
      <c r="F170" s="9"/>
      <c r="G170" s="9"/>
      <c r="H170" s="9"/>
      <c r="I170" s="9"/>
      <c r="J170" s="9"/>
      <c r="K170" s="9"/>
    </row>
    <row r="171" spans="1:14" ht="150" x14ac:dyDescent="0.25">
      <c r="A171" s="5" t="s">
        <v>93</v>
      </c>
      <c r="B171" s="16"/>
      <c r="C171" s="42">
        <f t="shared" ref="C171:K171" si="28">C172+C173</f>
        <v>6934.7960000000003</v>
      </c>
      <c r="D171" s="42">
        <f t="shared" si="28"/>
        <v>7783.9149999999991</v>
      </c>
      <c r="E171" s="42">
        <f t="shared" si="28"/>
        <v>7985.7339799999991</v>
      </c>
      <c r="F171" s="42">
        <f t="shared" si="28"/>
        <v>8728.5495401399985</v>
      </c>
      <c r="G171" s="42">
        <f t="shared" si="28"/>
        <v>8787.4173779999983</v>
      </c>
      <c r="H171" s="42">
        <f t="shared" si="28"/>
        <v>9411.3698042709184</v>
      </c>
      <c r="I171" s="42">
        <f t="shared" si="28"/>
        <v>9493.3987682399966</v>
      </c>
      <c r="J171" s="42">
        <f t="shared" si="28"/>
        <v>10127.919509395508</v>
      </c>
      <c r="K171" s="42">
        <f t="shared" si="28"/>
        <v>10255.974669699197</v>
      </c>
    </row>
    <row r="172" spans="1:14" ht="18.75" x14ac:dyDescent="0.25">
      <c r="A172" s="12" t="s">
        <v>94</v>
      </c>
      <c r="B172" s="16" t="s">
        <v>95</v>
      </c>
      <c r="C172" s="43">
        <v>2166.6460000000002</v>
      </c>
      <c r="D172" s="43">
        <v>2260.6849999999999</v>
      </c>
      <c r="E172" s="43">
        <v>2318.9</v>
      </c>
      <c r="F172" s="43">
        <v>2534.6999999999998</v>
      </c>
      <c r="G172" s="43">
        <v>2553.9</v>
      </c>
      <c r="H172" s="43">
        <v>2734.4</v>
      </c>
      <c r="I172" s="43">
        <v>2761.2</v>
      </c>
      <c r="J172" s="43">
        <v>2943.5</v>
      </c>
      <c r="K172" s="43">
        <v>2985.2</v>
      </c>
    </row>
    <row r="173" spans="1:14" ht="18.75" x14ac:dyDescent="0.25">
      <c r="A173" s="12" t="s">
        <v>96</v>
      </c>
      <c r="B173" s="16" t="s">
        <v>95</v>
      </c>
      <c r="C173" s="43">
        <v>4768.1499999999996</v>
      </c>
      <c r="D173" s="43">
        <v>5523.23</v>
      </c>
      <c r="E173" s="43">
        <f>D173*102.6/100</f>
        <v>5666.8339799999994</v>
      </c>
      <c r="F173" s="43">
        <f>E173*109.3/100</f>
        <v>6193.8495401399987</v>
      </c>
      <c r="G173" s="43">
        <f>E173*110/100</f>
        <v>6233.5173779999986</v>
      </c>
      <c r="H173" s="43">
        <f>F173*107.8/100</f>
        <v>6676.9698042709178</v>
      </c>
      <c r="I173" s="43">
        <f>G173*108/100</f>
        <v>6732.1987682399977</v>
      </c>
      <c r="J173" s="43">
        <f>H173*107.6/100</f>
        <v>7184.4195093955077</v>
      </c>
      <c r="K173" s="43">
        <f>I173*108/100</f>
        <v>7270.7746696991971</v>
      </c>
      <c r="M173" s="17"/>
      <c r="N173" s="17"/>
    </row>
    <row r="174" spans="1:14" ht="18.75" x14ac:dyDescent="0.25">
      <c r="A174" s="10" t="s">
        <v>97</v>
      </c>
      <c r="B174" s="16" t="s">
        <v>95</v>
      </c>
      <c r="C174" s="43">
        <v>3.7</v>
      </c>
      <c r="D174" s="43">
        <v>69.120999999999995</v>
      </c>
      <c r="E174" s="43">
        <v>95.8</v>
      </c>
      <c r="F174" s="43">
        <v>100</v>
      </c>
      <c r="G174" s="43">
        <v>105.5</v>
      </c>
      <c r="H174" s="43">
        <v>110</v>
      </c>
      <c r="I174" s="43">
        <v>120.2</v>
      </c>
      <c r="J174" s="43">
        <v>125</v>
      </c>
      <c r="K174" s="43">
        <v>133.6</v>
      </c>
      <c r="M174" s="17"/>
      <c r="N174" s="17"/>
    </row>
    <row r="175" spans="1:14" ht="37.5" x14ac:dyDescent="0.25">
      <c r="A175" s="10" t="s">
        <v>98</v>
      </c>
      <c r="B175" s="16" t="s">
        <v>95</v>
      </c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1:14" ht="37.5" x14ac:dyDescent="0.25">
      <c r="A176" s="10" t="s">
        <v>99</v>
      </c>
      <c r="B176" s="16" t="s">
        <v>95</v>
      </c>
      <c r="C176" s="43">
        <v>56.350999999999999</v>
      </c>
      <c r="D176" s="43">
        <v>2.831</v>
      </c>
      <c r="E176" s="43">
        <v>2.9</v>
      </c>
      <c r="F176" s="43">
        <v>3.2</v>
      </c>
      <c r="G176" s="43">
        <v>3.2</v>
      </c>
      <c r="H176" s="43">
        <v>3.4</v>
      </c>
      <c r="I176" s="43">
        <v>3.5</v>
      </c>
      <c r="J176" s="43">
        <v>3.6</v>
      </c>
      <c r="K176" s="43">
        <v>3.8</v>
      </c>
      <c r="N176" s="19"/>
    </row>
    <row r="177" spans="1:15" ht="18.75" x14ac:dyDescent="0.25">
      <c r="A177" s="10" t="s">
        <v>100</v>
      </c>
      <c r="B177" s="16" t="s">
        <v>95</v>
      </c>
      <c r="C177" s="43">
        <f t="shared" ref="C177:K177" si="29">C179+C180+C181</f>
        <v>4538.7999999999993</v>
      </c>
      <c r="D177" s="43">
        <f t="shared" si="29"/>
        <v>5109.7209999999995</v>
      </c>
      <c r="E177" s="43">
        <f t="shared" si="29"/>
        <v>5223.5235360000006</v>
      </c>
      <c r="F177" s="43">
        <f t="shared" si="29"/>
        <v>5708.7654248480012</v>
      </c>
      <c r="G177" s="43">
        <f t="shared" si="29"/>
        <v>5748.8158896000004</v>
      </c>
      <c r="H177" s="43">
        <f t="shared" si="29"/>
        <v>6150.7543279861457</v>
      </c>
      <c r="I177" s="43">
        <f t="shared" si="29"/>
        <v>6207.6931607679999</v>
      </c>
      <c r="J177" s="43">
        <f t="shared" si="29"/>
        <v>6619.274056913092</v>
      </c>
      <c r="K177" s="43">
        <f t="shared" si="29"/>
        <v>6702.7926136294409</v>
      </c>
    </row>
    <row r="178" spans="1:15" ht="18.75" x14ac:dyDescent="0.25">
      <c r="A178" s="10" t="s">
        <v>101</v>
      </c>
      <c r="B178" s="16"/>
      <c r="C178" s="43"/>
      <c r="D178" s="43"/>
      <c r="E178" s="43"/>
      <c r="F178" s="43"/>
      <c r="G178" s="43"/>
      <c r="H178" s="43"/>
      <c r="I178" s="43"/>
      <c r="J178" s="43"/>
      <c r="K178" s="43"/>
      <c r="M178" s="19"/>
      <c r="N178" s="19"/>
    </row>
    <row r="179" spans="1:15" ht="18.75" x14ac:dyDescent="0.25">
      <c r="A179" s="12" t="s">
        <v>102</v>
      </c>
      <c r="B179" s="16" t="s">
        <v>95</v>
      </c>
      <c r="C179" s="43">
        <v>4169.8999999999996</v>
      </c>
      <c r="D179" s="43">
        <v>4184.1360000000004</v>
      </c>
      <c r="E179" s="43">
        <f>D179*102.6/100</f>
        <v>4292.9235360000002</v>
      </c>
      <c r="F179" s="43">
        <f>E179*109.3/100</f>
        <v>4692.1654248480008</v>
      </c>
      <c r="G179" s="43">
        <f>E179*110/100</f>
        <v>4722.2158896000001</v>
      </c>
      <c r="H179" s="43">
        <f>F179*107.8/100</f>
        <v>5058.1543279861453</v>
      </c>
      <c r="I179" s="43">
        <f>G179*108/100</f>
        <v>5099.9931607680001</v>
      </c>
      <c r="J179" s="43">
        <f>H179*107.6/100</f>
        <v>5442.5740569130921</v>
      </c>
      <c r="K179" s="43">
        <f>I179*108/100</f>
        <v>5507.9926136294407</v>
      </c>
      <c r="M179" s="19"/>
      <c r="N179" s="19"/>
      <c r="O179" s="19"/>
    </row>
    <row r="180" spans="1:15" ht="37.5" x14ac:dyDescent="0.25">
      <c r="A180" s="12" t="s">
        <v>103</v>
      </c>
      <c r="B180" s="16" t="s">
        <v>95</v>
      </c>
      <c r="C180" s="43">
        <v>300</v>
      </c>
      <c r="D180" s="43">
        <v>876.18499999999995</v>
      </c>
      <c r="E180" s="43">
        <v>905</v>
      </c>
      <c r="F180" s="43">
        <v>990</v>
      </c>
      <c r="G180" s="43">
        <v>1000</v>
      </c>
      <c r="H180" s="43">
        <v>1065</v>
      </c>
      <c r="I180" s="43">
        <v>1080</v>
      </c>
      <c r="J180" s="43">
        <v>1148</v>
      </c>
      <c r="K180" s="43">
        <v>1166</v>
      </c>
      <c r="M180" s="19"/>
      <c r="N180" s="19"/>
      <c r="O180" s="19"/>
    </row>
    <row r="181" spans="1:15" ht="18.75" x14ac:dyDescent="0.25">
      <c r="A181" s="12" t="s">
        <v>104</v>
      </c>
      <c r="B181" s="16" t="s">
        <v>95</v>
      </c>
      <c r="C181" s="43">
        <v>68.900000000000006</v>
      </c>
      <c r="D181" s="43">
        <v>49.4</v>
      </c>
      <c r="E181" s="43">
        <v>25.6</v>
      </c>
      <c r="F181" s="43">
        <v>26.6</v>
      </c>
      <c r="G181" s="43">
        <v>26.6</v>
      </c>
      <c r="H181" s="43">
        <v>27.6</v>
      </c>
      <c r="I181" s="43">
        <v>27.7</v>
      </c>
      <c r="J181" s="43">
        <v>28.7</v>
      </c>
      <c r="K181" s="43">
        <v>28.8</v>
      </c>
    </row>
    <row r="182" spans="1:15" ht="18.75" x14ac:dyDescent="0.25">
      <c r="A182" s="10" t="s">
        <v>105</v>
      </c>
      <c r="B182" s="16" t="s">
        <v>95</v>
      </c>
      <c r="C182" s="43">
        <f t="shared" ref="C182:K182" si="30">C173-C174-C176-C177</f>
        <v>169.29900000000089</v>
      </c>
      <c r="D182" s="43">
        <f t="shared" si="30"/>
        <v>341.55699999999979</v>
      </c>
      <c r="E182" s="43">
        <f t="shared" si="30"/>
        <v>344.61044399999901</v>
      </c>
      <c r="F182" s="43">
        <f t="shared" si="30"/>
        <v>381.88411529199766</v>
      </c>
      <c r="G182" s="43">
        <f t="shared" si="30"/>
        <v>376.00148839999838</v>
      </c>
      <c r="H182" s="43">
        <f t="shared" si="30"/>
        <v>412.81547628477256</v>
      </c>
      <c r="I182" s="43">
        <f t="shared" si="30"/>
        <v>400.80560747199797</v>
      </c>
      <c r="J182" s="43">
        <f t="shared" si="30"/>
        <v>436.54545248241539</v>
      </c>
      <c r="K182" s="43">
        <f t="shared" si="30"/>
        <v>430.58205606975571</v>
      </c>
      <c r="M182" s="19"/>
      <c r="N182" s="19"/>
      <c r="O182" s="19"/>
    </row>
    <row r="183" spans="1:15" ht="56.25" x14ac:dyDescent="0.25">
      <c r="A183" s="12" t="s">
        <v>106</v>
      </c>
      <c r="B183" s="16" t="s">
        <v>95</v>
      </c>
      <c r="C183" s="44"/>
      <c r="D183" s="44"/>
      <c r="E183" s="44"/>
      <c r="F183" s="44"/>
      <c r="G183" s="44"/>
      <c r="H183" s="44"/>
      <c r="I183" s="44"/>
      <c r="J183" s="44"/>
      <c r="K183" s="44"/>
    </row>
    <row r="184" spans="1:15" ht="37.5" x14ac:dyDescent="0.25">
      <c r="A184" s="12" t="s">
        <v>107</v>
      </c>
      <c r="B184" s="6" t="s">
        <v>17</v>
      </c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5" ht="93.75" x14ac:dyDescent="0.25">
      <c r="A185" s="2" t="s">
        <v>108</v>
      </c>
      <c r="B185" s="16" t="s">
        <v>109</v>
      </c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5" ht="18.75" x14ac:dyDescent="0.25">
      <c r="A186" s="10" t="s">
        <v>110</v>
      </c>
      <c r="B186" s="16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5" ht="37.5" x14ac:dyDescent="0.25">
      <c r="A187" s="10" t="s">
        <v>111</v>
      </c>
      <c r="B187" s="16" t="s">
        <v>109</v>
      </c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5" ht="37.5" x14ac:dyDescent="0.25">
      <c r="A188" s="10" t="s">
        <v>112</v>
      </c>
      <c r="B188" s="16" t="s">
        <v>109</v>
      </c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5" x14ac:dyDescent="0.25">
      <c r="C189" s="46"/>
      <c r="D189" s="46"/>
      <c r="E189" s="46"/>
      <c r="F189" s="46"/>
      <c r="G189" s="46"/>
      <c r="H189" s="46"/>
      <c r="I189" s="46"/>
      <c r="J189" s="46"/>
      <c r="K189" s="46"/>
    </row>
    <row r="192" spans="1:15" ht="18.75" x14ac:dyDescent="0.3">
      <c r="B192" s="28" t="s">
        <v>116</v>
      </c>
      <c r="G192" s="28"/>
      <c r="H192" s="28" t="s">
        <v>117</v>
      </c>
      <c r="I192" s="28"/>
    </row>
    <row r="196" spans="1:1" ht="15.75" x14ac:dyDescent="0.25">
      <c r="A196" s="29" t="s">
        <v>118</v>
      </c>
    </row>
    <row r="197" spans="1:1" ht="15.75" x14ac:dyDescent="0.25">
      <c r="A197" s="29" t="s">
        <v>119</v>
      </c>
    </row>
  </sheetData>
  <mergeCells count="11">
    <mergeCell ref="B4:I4"/>
    <mergeCell ref="B3:I3"/>
    <mergeCell ref="A6:A9"/>
    <mergeCell ref="B6:B9"/>
    <mergeCell ref="C7:C9"/>
    <mergeCell ref="D7:D9"/>
    <mergeCell ref="E7:E9"/>
    <mergeCell ref="F6:K6"/>
    <mergeCell ref="F7:G8"/>
    <mergeCell ref="J7:K8"/>
    <mergeCell ref="H7:I8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2021-07-26T07:14:16Z</dcterms:modified>
</cp:coreProperties>
</file>